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'BRPL'!$A$1:$S$216</definedName>
    <definedName name="_xlnm.Print_Area" localSheetId="1">'BYPL'!$A$1:$Q$173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'NDPL'!$A$1:$Q$172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<sst xmlns="http://schemas.openxmlformats.org/spreadsheetml/2006/main" count="1710" uniqueCount="486">
  <si>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</si>
  <si>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</si>
  <si>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</si>
  <si>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</si>
  <si>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</si>
  <si>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</si>
  <si>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</si>
  <si>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</si>
  <si>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</si>
  <si>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</si>
  <si>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</si>
  <si>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</si>
  <si>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</si>
  <si>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</si>
  <si>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</si>
  <si>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</si>
  <si>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</si>
  <si>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</si>
  <si>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</si>
  <si>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</si>
  <si>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</si>
  <si>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</si>
  <si>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</si>
  <si>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</si>
  <si>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</si>
  <si>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</si>
  <si>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</si>
  <si>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</si>
  <si>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</si>
  <si>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</si>
  <si>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</si>
  <si>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</si>
  <si>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</si>
  <si>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</si>
  <si>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</si>
  <si>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</si>
  <si>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</si>
  <si>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</si>
  <si>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</si>
  <si>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</si>
  <si>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</si>
  <si>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</si>
  <si>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</si>
  <si>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</si>
  <si>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</si>
  <si>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</si>
  <si>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</si>
  <si>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</si>
  <si>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</si>
  <si>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</si>
  <si>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</si>
  <si>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</si>
  <si>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</si>
  <si>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</si>
  <si>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</si>
  <si>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</si>
  <si>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</si>
  <si>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</si>
  <si>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</si>
  <si>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</si>
  <si>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</si>
  <si>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</si>
  <si>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</si>
  <si>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</si>
  <si>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</si>
  <si>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</si>
  <si>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</si>
  <si>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</si>
  <si>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</si>
  <si>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</si>
  <si>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</si>
  <si>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</si>
  <si>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</si>
  <si>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</si>
  <si>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</si>
  <si>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</si>
  <si>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</si>
  <si>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</si>
  <si>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</si>
  <si>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</si>
  <si>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</si>
  <si>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</si>
  <si>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</si>
  <si>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</si>
  <si>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</si>
  <si>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</si>
  <si>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</si>
  <si>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</si>
  <si>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</si>
  <si>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</si>
  <si>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</si>
  <si>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</si>
  <si>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</si>
  <si>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</si>
  <si>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</si>
  <si>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</si>
  <si>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</si>
  <si>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</si>
  <si>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</si>
  <si>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</si>
  <si>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</si>
  <si>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</si>
  <si>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</si>
  <si>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</si>
  <si>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</si>
  <si>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</si>
  <si>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</si>
  <si>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</si>
  <si>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</si>
  <si>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</si>
  <si>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</si>
  <si>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</si>
  <si>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</si>
  <si>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</si>
  <si>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</si>
  <si>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</si>
  <si>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</si>
  <si>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</si>
  <si>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</si>
  <si>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</si>
  <si>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</si>
  <si>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</si>
  <si>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</si>
  <si>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</si>
  <si>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</si>
  <si>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</si>
  <si>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</si>
  <si>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</si>
  <si>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</si>
  <si>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</si>
  <si>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</si>
  <si>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</si>
  <si>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</si>
  <si>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</si>
  <si>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</si>
  <si>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</si>
  <si>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</si>
  <si>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</si>
  <si>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</si>
  <si>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</si>
  <si>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</si>
  <si>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</si>
  <si>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</si>
  <si>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</si>
  <si>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</si>
  <si>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</si>
  <si>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</si>
  <si>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</si>
  <si>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</si>
  <si>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</si>
  <si>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</si>
  <si>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</si>
  <si>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</si>
  <si>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</si>
  <si>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</si>
  <si>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</si>
  <si>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</si>
  <si>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</si>
  <si>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</si>
  <si>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</si>
  <si>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</si>
  <si>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</si>
  <si>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</si>
  <si>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</si>
  <si>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</si>
  <si>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</si>
  <si>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</si>
  <si>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</si>
  <si>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</si>
  <si>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</si>
  <si>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</si>
  <si>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</si>
  <si>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</si>
  <si>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</si>
  <si>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</si>
  <si>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</si>
  <si>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</si>
  <si>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</si>
  <si>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</si>
  <si>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</si>
  <si>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</si>
  <si>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</si>
  <si>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</si>
  <si>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</si>
  <si>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</si>
  <si>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</si>
  <si>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</si>
  <si>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</si>
  <si>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</si>
  <si>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</si>
  <si>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</si>
  <si>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</si>
  <si>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</si>
  <si>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</si>
  <si>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</si>
  <si>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</si>
  <si>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</si>
  <si>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</si>
  <si>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</si>
  <si>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</si>
  <si>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</si>
  <si>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</si>
  <si>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</si>
  <si>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</si>
  <si>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</si>
  <si>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</si>
  <si>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</si>
  <si>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</si>
  <si>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</si>
  <si>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</si>
  <si>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</si>
  <si>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</si>
  <si>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</si>
  <si>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</si>
  <si>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</si>
  <si>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</si>
  <si>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</si>
  <si>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</si>
  <si>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</si>
  <si>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</si>
  <si>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</si>
  <si>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</si>
  <si>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</si>
  <si>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</si>
  <si>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</si>
  <si>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</si>
  <si>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</si>
  <si>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</si>
  <si>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</si>
  <si>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</si>
  <si>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</si>
  <si>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</si>
  <si>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</si>
  <si>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</si>
  <si>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</si>
  <si>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</si>
  <si>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</si>
  <si>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</si>
  <si>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</si>
  <si>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</si>
  <si>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</si>
  <si>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</si>
  <si>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</si>
  <si>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</si>
  <si>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</si>
  <si>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</si>
  <si>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</si>
  <si>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</si>
  <si>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</si>
  <si>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</si>
  <si>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</si>
  <si>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</si>
  <si>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</si>
  <si>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</si>
  <si>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</si>
  <si>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</si>
  <si>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</si>
  <si>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</si>
  <si>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</si>
  <si>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</si>
  <si>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</si>
  <si>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</si>
  <si>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</si>
  <si>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</si>
  <si>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</si>
  <si>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</si>
  <si>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</si>
  <si>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</si>
  <si>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</si>
  <si>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</si>
  <si>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</si>
  <si>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</si>
  <si>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</si>
  <si>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</si>
  <si>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</si>
  <si>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</si>
  <si>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</si>
  <si>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</si>
  <si>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</si>
  <si>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</si>
  <si>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</si>
  <si>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</si>
  <si>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</si>
  <si>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</si>
  <si>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</si>
  <si>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</si>
  <si>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</si>
  <si>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</si>
  <si>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</si>
  <si>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</si>
  <si>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</si>
  <si>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</si>
  <si>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</si>
  <si>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</si>
  <si>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</si>
  <si>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</si>
  <si>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</si>
  <si>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</si>
  <si>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</si>
  <si>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</si>
  <si>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</si>
  <si>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</si>
  <si>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</si>
  <si>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</si>
  <si>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</si>
  <si>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</si>
  <si>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</si>
  <si>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</si>
  <si>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</si>
  <si>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</si>
  <si>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</si>
  <si>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</si>
  <si>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</si>
  <si>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</si>
  <si>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</si>
  <si>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</si>
  <si>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</si>
  <si>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</si>
  <si>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</si>
  <si>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</si>
  <si>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</si>
  <si>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</si>
  <si>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</si>
  <si>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</si>
  <si>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</si>
  <si>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</si>
  <si>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</si>
  <si>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</si>
  <si>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</si>
  <si>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</si>
  <si>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</si>
  <si>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</si>
  <si>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</si>
  <si>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</si>
  <si>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</si>
  <si>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</si>
  <si>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</si>
  <si>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</si>
  <si>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</si>
  <si>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</si>
  <si>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</si>
  <si>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</si>
  <si>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</si>
  <si>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</si>
  <si>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</si>
  <si>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</si>
  <si>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</si>
  <si>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</si>
  <si>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</si>
  <si>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</si>
  <si>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</si>
  <si>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</si>
  <si>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</si>
  <si>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</si>
  <si>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</si>
  <si>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</si>
  <si>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</si>
  <si>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</si>
  <si>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</si>
  <si>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</si>
  <si>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</si>
  <si>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</si>
  <si>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</si>
  <si>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</si>
  <si>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</si>
  <si>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</si>
  <si>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</si>
  <si>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</si>
  <si>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</si>
  <si>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</si>
  <si>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</si>
  <si>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</si>
  <si>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</si>
  <si>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</si>
  <si>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</si>
  <si>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</si>
  <si>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</si>
  <si>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</si>
  <si>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</si>
  <si>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</si>
  <si>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</si>
  <si>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</si>
  <si>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</si>
  <si>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</si>
  <si>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</si>
  <si>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</si>
  <si>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</si>
  <si>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</si>
  <si>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</si>
  <si>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</si>
  <si>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</si>
  <si>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</si>
  <si>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</si>
  <si>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</si>
  <si>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</si>
  <si>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</si>
  <si>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</si>
  <si>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</si>
  <si>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</si>
  <si>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</si>
  <si>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</si>
  <si>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</si>
  <si>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</si>
  <si>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</si>
  <si>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</si>
  <si>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</si>
  <si>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</si>
  <si>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</si>
  <si>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</si>
  <si>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</si>
  <si>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</si>
  <si>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</si>
  <si>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</si>
  <si>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</si>
  <si>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</si>
  <si>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</si>
  <si>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</si>
  <si>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</si>
  <si>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</si>
  <si>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</si>
  <si>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</si>
  <si>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</si>
  <si>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</si>
  <si>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</si>
  <si>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</si>
  <si>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</si>
  <si>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</si>
  <si>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</si>
  <si>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</si>
  <si>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</si>
  <si>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</si>
  <si>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</si>
  <si>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</si>
  <si>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</si>
  <si>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</si>
  <si>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</si>
  <si>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</si>
  <si>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</si>
  <si>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</si>
  <si>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</si>
  <si>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</si>
  <si>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</si>
  <si>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</si>
  <si>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</si>
  <si>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</si>
  <si>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</si>
  <si>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</si>
  <si>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</si>
  <si>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</si>
  <si>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</si>
  <si>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</si>
  <si>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</si>
  <si>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</si>
  <si>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</si>
  <si>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</si>
  <si>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</si>
  <si>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</si>
  <si>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</si>
  <si>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w.e.f 04/05/18</t>
  </si>
  <si>
    <t>w.e.f 07/05/18</t>
  </si>
  <si>
    <t>R.K.PURAM</t>
  </si>
  <si>
    <t>33KV I/C-1</t>
  </si>
  <si>
    <t>33KV I/C-2</t>
  </si>
  <si>
    <t>66KV I/C-1</t>
  </si>
  <si>
    <t>66KV I/C-2</t>
  </si>
  <si>
    <t>w.e.f 17/05/18</t>
  </si>
  <si>
    <t>w.e.f 21/05/18</t>
  </si>
  <si>
    <t>w.e.f 31/05/18</t>
  </si>
  <si>
    <t>220KV DMRC-2</t>
  </si>
  <si>
    <t>220KV DMRC-1</t>
  </si>
  <si>
    <t>w.e.f 21/06/18</t>
  </si>
  <si>
    <t>66KV Rly Ckt-1</t>
  </si>
  <si>
    <t>66KV Rly Ckt-2</t>
  </si>
  <si>
    <t>TUGLAKABAD</t>
  </si>
  <si>
    <t>SEPTEMBER-2018</t>
  </si>
  <si>
    <t>FINAL READING 30/09/2018</t>
  </si>
  <si>
    <t>INTIAL READING 01/09/2018</t>
  </si>
  <si>
    <t>w.e.f 25-09-18</t>
  </si>
  <si>
    <t>w.e.f 08-09-18</t>
  </si>
  <si>
    <t>data till 28-09-18</t>
  </si>
  <si>
    <t>meter faulty</t>
  </si>
  <si>
    <t>Data till 03/09/18</t>
  </si>
  <si>
    <t>Assessment</t>
  </si>
  <si>
    <r>
      <t xml:space="preserve">                           PERIOD 1st SEPTEMBER-2018 TO 30th </t>
    </r>
    <r>
      <rPr>
        <sz val="16"/>
        <color indexed="12"/>
        <rFont val="Arial"/>
        <family val="2"/>
      </rPr>
      <t>SEPTEMBER</t>
    </r>
    <r>
      <rPr>
        <b/>
        <sz val="16"/>
        <color indexed="12"/>
        <rFont val="Arial"/>
        <family val="2"/>
      </rPr>
      <t>-2018</t>
    </r>
  </si>
  <si>
    <t>mode corrected on 14/9</t>
  </si>
  <si>
    <t>Note :Sharing taken from wk-27 abt bill 2018-19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</si>
</sst>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.0000"/>
    <numFmt numFmtId="187" formatCode="0.000"/>
    <numFmt numFmtId="188" formatCode="0.0"/>
    <numFmt numFmtId="189" formatCode="0.00000"/>
    <numFmt numFmtId="190" formatCode="0.0000000"/>
    <numFmt numFmtId="191" formatCode="0.000000"/>
    <numFmt numFmtId="192" formatCode="0_);\(0\)"/>
    <numFmt numFmtId="193" formatCode="[$-409]h:mm:ss\ AM/PM"/>
    <numFmt numFmtId="194" formatCode="[$-409]dddd\,\ mmmm\ dd\,\ yyyy"/>
    <numFmt numFmtId="195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6" fillId="29" borderId="1" applyNumberFormat="0" applyAlignment="0" applyProtection="0"/>
    <xf numFmtId="0" fontId="97" fillId="0" borderId="6" applyNumberFormat="0" applyFill="0" applyAlignment="0" applyProtection="0"/>
    <xf numFmtId="0" fontId="98" fillId="30" borderId="0" applyNumberFormat="0" applyBorder="0" applyAlignment="0" applyProtection="0"/>
    <xf numFmtId="0" fontId="0" fillId="31" borderId="7" applyNumberFormat="0" applyFont="0" applyAlignment="0" applyProtection="0"/>
    <xf numFmtId="0" fontId="99" fillId="26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6" fontId="4" fillId="0" borderId="20" xfId="0" applyNumberFormat="1" applyFont="1" applyFill="1" applyBorder="1" applyAlignment="1">
      <alignment/>
    </xf>
    <xf numFmtId="186" fontId="4" fillId="0" borderId="12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6" fontId="2" fillId="0" borderId="0" xfId="0" applyNumberFormat="1" applyFont="1" applyFill="1" applyAlignment="1">
      <alignment horizontal="center"/>
    </xf>
    <xf numFmtId="18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7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6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6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6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6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4" fillId="0" borderId="37" xfId="0" applyFont="1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6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186" fontId="27" fillId="0" borderId="0" xfId="0" applyNumberFormat="1" applyFont="1" applyBorder="1" applyAlignment="1">
      <alignment/>
    </xf>
    <xf numFmtId="186" fontId="2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6" fontId="26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0" xfId="0" applyFont="1" applyBorder="1" applyAlignment="1">
      <alignment/>
    </xf>
    <xf numFmtId="186" fontId="34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center"/>
    </xf>
    <xf numFmtId="0" fontId="30" fillId="0" borderId="26" xfId="0" applyFont="1" applyBorder="1" applyAlignment="1">
      <alignment/>
    </xf>
    <xf numFmtId="0" fontId="31" fillId="0" borderId="21" xfId="0" applyFont="1" applyBorder="1" applyAlignment="1">
      <alignment/>
    </xf>
    <xf numFmtId="0" fontId="32" fillId="0" borderId="27" xfId="0" applyFont="1" applyBorder="1" applyAlignment="1">
      <alignment/>
    </xf>
    <xf numFmtId="0" fontId="33" fillId="0" borderId="27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6" fillId="0" borderId="27" xfId="0" applyFont="1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1" fillId="0" borderId="23" xfId="0" applyFont="1" applyBorder="1" applyAlignment="1">
      <alignment/>
    </xf>
    <xf numFmtId="0" fontId="32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4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4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49" fontId="44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6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6" fontId="21" fillId="0" borderId="20" xfId="0" applyNumberFormat="1" applyFont="1" applyFill="1" applyBorder="1" applyAlignment="1">
      <alignment/>
    </xf>
    <xf numFmtId="186" fontId="21" fillId="0" borderId="20" xfId="0" applyNumberFormat="1" applyFont="1" applyFill="1" applyBorder="1" applyAlignment="1">
      <alignment horizontal="center"/>
    </xf>
    <xf numFmtId="186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6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6" fontId="4" fillId="0" borderId="11" xfId="0" applyNumberFormat="1" applyFont="1" applyFill="1" applyBorder="1" applyAlignment="1">
      <alignment horizontal="center"/>
    </xf>
    <xf numFmtId="186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6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8" fillId="0" borderId="20" xfId="0" applyNumberFormat="1" applyFont="1" applyFill="1" applyBorder="1" applyAlignment="1">
      <alignment horizontal="center"/>
    </xf>
    <xf numFmtId="2" fontId="48" fillId="0" borderId="13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2" fontId="48" fillId="0" borderId="16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8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Alignment="1">
      <alignment horizontal="center"/>
    </xf>
    <xf numFmtId="0" fontId="50" fillId="0" borderId="12" xfId="0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6" fontId="45" fillId="0" borderId="0" xfId="0" applyNumberFormat="1" applyFont="1" applyBorder="1" applyAlignment="1">
      <alignment horizontal="center" shrinkToFit="1"/>
    </xf>
    <xf numFmtId="0" fontId="48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0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4" fillId="0" borderId="0" xfId="0" applyNumberFormat="1" applyFont="1" applyBorder="1" applyAlignment="1">
      <alignment/>
    </xf>
    <xf numFmtId="186" fontId="24" fillId="0" borderId="0" xfId="0" applyNumberFormat="1" applyFont="1" applyBorder="1" applyAlignment="1">
      <alignment/>
    </xf>
    <xf numFmtId="186" fontId="21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37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6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8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7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1" fillId="0" borderId="26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186" fontId="62" fillId="0" borderId="24" xfId="0" applyNumberFormat="1" applyFont="1" applyFill="1" applyBorder="1" applyAlignment="1">
      <alignment horizontal="center"/>
    </xf>
    <xf numFmtId="1" fontId="48" fillId="0" borderId="20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>
      <alignment horizontal="center"/>
    </xf>
    <xf numFmtId="0" fontId="56" fillId="0" borderId="12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186" fontId="49" fillId="0" borderId="0" xfId="0" applyNumberFormat="1" applyFont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186" fontId="17" fillId="0" borderId="24" xfId="0" applyNumberFormat="1" applyFont="1" applyBorder="1" applyAlignment="1">
      <alignment horizontal="center"/>
    </xf>
    <xf numFmtId="186" fontId="21" fillId="0" borderId="15" xfId="0" applyNumberFormat="1" applyFont="1" applyFill="1" applyBorder="1" applyAlignment="1">
      <alignment horizontal="center" vertical="center"/>
    </xf>
    <xf numFmtId="186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6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6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6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5" fontId="44" fillId="0" borderId="0" xfId="0" applyNumberFormat="1" applyFont="1" applyFill="1" applyBorder="1" applyAlignment="1">
      <alignment horizontal="center" vertical="center"/>
    </xf>
    <xf numFmtId="187" fontId="44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8" fillId="0" borderId="3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0" fontId="13" fillId="0" borderId="30" xfId="0" applyFont="1" applyFill="1" applyBorder="1" applyAlignment="1">
      <alignment/>
    </xf>
    <xf numFmtId="0" fontId="48" fillId="0" borderId="11" xfId="0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8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186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4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/>
    </xf>
    <xf numFmtId="0" fontId="33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0" fillId="0" borderId="26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36" fillId="0" borderId="2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86" fontId="34" fillId="0" borderId="0" xfId="0" applyNumberFormat="1" applyFont="1" applyFill="1" applyBorder="1" applyAlignment="1">
      <alignment horizontal="center"/>
    </xf>
    <xf numFmtId="186" fontId="20" fillId="0" borderId="0" xfId="0" applyNumberFormat="1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8" fillId="0" borderId="2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86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4" fillId="0" borderId="24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186" fontId="45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4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15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49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58" fillId="0" borderId="27" xfId="0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86" fontId="36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87" fontId="21" fillId="0" borderId="0" xfId="0" applyNumberFormat="1" applyFont="1" applyFill="1" applyAlignment="1">
      <alignment horizontal="center" vertical="center"/>
    </xf>
    <xf numFmtId="187" fontId="44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6" fontId="2" fillId="0" borderId="21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187" fontId="21" fillId="0" borderId="0" xfId="0" applyNumberFormat="1" applyFont="1" applyFill="1" applyBorder="1" applyAlignment="1">
      <alignment vertical="center"/>
    </xf>
    <xf numFmtId="187" fontId="44" fillId="0" borderId="0" xfId="0" applyNumberFormat="1" applyFont="1" applyFill="1" applyBorder="1" applyAlignment="1">
      <alignment vertical="center"/>
    </xf>
    <xf numFmtId="186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86" fontId="40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/>
    </xf>
    <xf numFmtId="186" fontId="21" fillId="0" borderId="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195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7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5" fontId="0" fillId="0" borderId="0" xfId="0" applyNumberFormat="1" applyFill="1" applyBorder="1" applyAlignment="1">
      <alignment horizontal="center" vertical="center"/>
    </xf>
    <xf numFmtId="187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4" fillId="0" borderId="0" xfId="0" applyNumberFormat="1" applyFont="1" applyFill="1" applyAlignment="1">
      <alignment/>
    </xf>
    <xf numFmtId="195" fontId="21" fillId="0" borderId="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87" fontId="21" fillId="0" borderId="20" xfId="0" applyNumberFormat="1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center" vertical="center"/>
    </xf>
    <xf numFmtId="187" fontId="15" fillId="0" borderId="2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1" fontId="44" fillId="0" borderId="0" xfId="0" applyNumberFormat="1" applyFont="1" applyFill="1" applyAlignment="1">
      <alignment horizontal="left"/>
    </xf>
    <xf numFmtId="195" fontId="21" fillId="0" borderId="0" xfId="0" applyNumberFormat="1" applyFont="1" applyFill="1" applyBorder="1" applyAlignment="1">
      <alignment horizontal="center" vertical="center"/>
    </xf>
    <xf numFmtId="187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5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7" fontId="0" fillId="0" borderId="33" xfId="0" applyNumberForma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vertical="center"/>
    </xf>
    <xf numFmtId="0" fontId="44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19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7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195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/>
    </xf>
    <xf numFmtId="0" fontId="64" fillId="0" borderId="27" xfId="0" applyFont="1" applyFill="1" applyBorder="1" applyAlignment="1">
      <alignment horizontal="left"/>
    </xf>
    <xf numFmtId="0" fontId="39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46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86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8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88" fontId="44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88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195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87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95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87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87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7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87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shrinkToFit="1"/>
    </xf>
    <xf numFmtId="0" fontId="20" fillId="0" borderId="15" xfId="0" applyFont="1" applyFill="1" applyBorder="1" applyAlignment="1">
      <alignment horizontal="center"/>
    </xf>
    <xf numFmtId="187" fontId="6" fillId="0" borderId="2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187" fontId="44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13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9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187" fontId="13" fillId="0" borderId="0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left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wrapText="1"/>
    </xf>
    <xf numFmtId="2" fontId="19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view="pageBreakPreview" zoomScale="85" zoomScaleSheetLayoutView="85" workbookViewId="0" topLeftCell="A105">
      <selection activeCell="F70" sqref="F70"/>
    </sheetView>
  </sheetViews>
  <sheetFormatPr defaultColWidth="9.140625" defaultRowHeight="12.75"/>
  <cols>
    <col min="1" max="1" width="4.00390625" style="443" customWidth="1"/>
    <col min="2" max="2" width="26.57421875" style="443" customWidth="1"/>
    <col min="3" max="3" width="12.28125" style="443" customWidth="1"/>
    <col min="4" max="4" width="9.28125" style="443" customWidth="1"/>
    <col min="5" max="5" width="17.140625" style="443" customWidth="1"/>
    <col min="6" max="6" width="10.8515625" style="443" customWidth="1"/>
    <col min="7" max="7" width="13.8515625" style="443" customWidth="1"/>
    <col min="8" max="8" width="14.00390625" style="443" customWidth="1"/>
    <col min="9" max="9" width="10.57421875" style="443" customWidth="1"/>
    <col min="10" max="10" width="13.00390625" style="443" customWidth="1"/>
    <col min="11" max="11" width="13.421875" style="443" customWidth="1"/>
    <col min="12" max="12" width="13.57421875" style="443" customWidth="1"/>
    <col min="13" max="13" width="14.00390625" style="443" customWidth="1"/>
    <col min="14" max="14" width="10.421875" style="443" customWidth="1"/>
    <col min="15" max="15" width="12.8515625" style="443" customWidth="1"/>
    <col min="16" max="16" width="12.28125" style="443" customWidth="1"/>
    <col min="17" max="17" width="20.57421875" style="443" customWidth="1"/>
    <col min="18" max="18" width="4.7109375" style="443" customWidth="1"/>
    <col min="19" max="16384" width="9.140625" style="443" customWidth="1"/>
  </cols>
  <sheetData>
    <row r="1" spans="1:17" s="578" customFormat="1" ht="12" customHeight="1">
      <c r="A1" s="289" t="s">
        <v>232</v>
      </c>
      <c r="Q1" s="788" t="s">
        <v>474</v>
      </c>
    </row>
    <row r="2" spans="1:11" s="578" customFormat="1" ht="12" customHeight="1">
      <c r="A2" s="289" t="s">
        <v>233</v>
      </c>
      <c r="K2" s="789"/>
    </row>
    <row r="3" spans="1:8" s="578" customFormat="1" ht="12" customHeight="1">
      <c r="A3" s="790" t="s">
        <v>0</v>
      </c>
      <c r="H3" s="791"/>
    </row>
    <row r="4" spans="1:16" s="578" customFormat="1" ht="18" customHeight="1" thickBot="1">
      <c r="A4" s="790" t="s">
        <v>234</v>
      </c>
      <c r="G4" s="266"/>
      <c r="H4" s="266"/>
      <c r="I4" s="789" t="s">
        <v>388</v>
      </c>
      <c r="J4" s="266"/>
      <c r="K4" s="266"/>
      <c r="L4" s="266"/>
      <c r="M4" s="266"/>
      <c r="N4" s="789" t="s">
        <v>389</v>
      </c>
      <c r="O4" s="266"/>
      <c r="P4" s="266"/>
    </row>
    <row r="5" spans="1:17" s="796" customFormat="1" ht="50.25" customHeight="1" thickBot="1" thickTop="1">
      <c r="A5" s="792" t="s">
        <v>8</v>
      </c>
      <c r="B5" s="793" t="s">
        <v>9</v>
      </c>
      <c r="C5" s="794" t="s">
        <v>1</v>
      </c>
      <c r="D5" s="794" t="s">
        <v>2</v>
      </c>
      <c r="E5" s="794" t="s">
        <v>3</v>
      </c>
      <c r="F5" s="794" t="s">
        <v>10</v>
      </c>
      <c r="G5" s="792" t="s">
        <v>475</v>
      </c>
      <c r="H5" s="794" t="s">
        <v>476</v>
      </c>
      <c r="I5" s="794" t="s">
        <v>4</v>
      </c>
      <c r="J5" s="794" t="s">
        <v>5</v>
      </c>
      <c r="K5" s="795" t="s">
        <v>6</v>
      </c>
      <c r="L5" s="792" t="str">
        <f>G5</f>
        <v>FINAL READING 30/09/2018</v>
      </c>
      <c r="M5" s="794" t="str">
        <f>H5</f>
        <v>INTIAL READING 01/09/2018</v>
      </c>
      <c r="N5" s="794" t="s">
        <v>4</v>
      </c>
      <c r="O5" s="794" t="s">
        <v>5</v>
      </c>
      <c r="P5" s="795" t="s">
        <v>6</v>
      </c>
      <c r="Q5" s="795" t="s">
        <v>302</v>
      </c>
    </row>
    <row r="6" spans="1:12" s="578" customFormat="1" ht="2.25" customHeight="1" thickTop="1">
      <c r="A6" s="797"/>
      <c r="B6" s="289"/>
      <c r="C6" s="797"/>
      <c r="D6" s="797"/>
      <c r="E6" s="797"/>
      <c r="F6" s="797"/>
      <c r="L6" s="798"/>
    </row>
    <row r="7" spans="1:17" s="578" customFormat="1" ht="12" customHeight="1">
      <c r="A7" s="264"/>
      <c r="B7" s="331" t="s">
        <v>14</v>
      </c>
      <c r="C7" s="376"/>
      <c r="D7" s="265"/>
      <c r="E7" s="265"/>
      <c r="F7" s="376"/>
      <c r="G7" s="264"/>
      <c r="H7" s="265"/>
      <c r="I7" s="265"/>
      <c r="J7" s="265"/>
      <c r="K7" s="82"/>
      <c r="L7" s="264"/>
      <c r="M7" s="265"/>
      <c r="N7" s="265"/>
      <c r="O7" s="265"/>
      <c r="P7" s="799"/>
      <c r="Q7" s="736"/>
    </row>
    <row r="8" spans="1:17" s="578" customFormat="1" ht="12" customHeight="1">
      <c r="A8" s="264">
        <v>1</v>
      </c>
      <c r="B8" s="330" t="s">
        <v>15</v>
      </c>
      <c r="C8" s="376">
        <v>5128429</v>
      </c>
      <c r="D8" s="735" t="s">
        <v>12</v>
      </c>
      <c r="E8" s="700" t="s">
        <v>339</v>
      </c>
      <c r="F8" s="376">
        <v>-1000</v>
      </c>
      <c r="G8" s="264">
        <v>974960</v>
      </c>
      <c r="H8" s="265">
        <v>976929</v>
      </c>
      <c r="I8" s="265">
        <f>G8-H8</f>
        <v>-1969</v>
      </c>
      <c r="J8" s="265">
        <f>$F8*I8</f>
        <v>1969000</v>
      </c>
      <c r="K8" s="772">
        <f>J8/1000000</f>
        <v>1.969</v>
      </c>
      <c r="L8" s="264">
        <v>999034</v>
      </c>
      <c r="M8" s="265">
        <v>999034</v>
      </c>
      <c r="N8" s="265">
        <f>L8-M8</f>
        <v>0</v>
      </c>
      <c r="O8" s="265">
        <f>$F8*N8</f>
        <v>0</v>
      </c>
      <c r="P8" s="772">
        <f>O8/1000000</f>
        <v>0</v>
      </c>
      <c r="Q8" s="800"/>
    </row>
    <row r="9" spans="1:17" s="578" customFormat="1" ht="12" customHeight="1">
      <c r="A9" s="264">
        <v>2</v>
      </c>
      <c r="B9" s="330" t="s">
        <v>371</v>
      </c>
      <c r="C9" s="376">
        <v>4864976</v>
      </c>
      <c r="D9" s="735" t="s">
        <v>12</v>
      </c>
      <c r="E9" s="700" t="s">
        <v>339</v>
      </c>
      <c r="F9" s="376">
        <v>-1000</v>
      </c>
      <c r="G9" s="264">
        <v>35545</v>
      </c>
      <c r="H9" s="265">
        <v>34838</v>
      </c>
      <c r="I9" s="265">
        <f>G9-H9</f>
        <v>707</v>
      </c>
      <c r="J9" s="265">
        <f>$F9*I9</f>
        <v>-707000</v>
      </c>
      <c r="K9" s="772">
        <f>J9/1000000</f>
        <v>-0.707</v>
      </c>
      <c r="L9" s="264">
        <v>1627</v>
      </c>
      <c r="M9" s="265">
        <v>1576</v>
      </c>
      <c r="N9" s="265">
        <f>L9-M9</f>
        <v>51</v>
      </c>
      <c r="O9" s="265">
        <f>$F9*N9</f>
        <v>-51000</v>
      </c>
      <c r="P9" s="772">
        <f>O9/1000000</f>
        <v>-0.051</v>
      </c>
      <c r="Q9" s="752"/>
    </row>
    <row r="10" spans="1:17" s="578" customFormat="1" ht="12" customHeight="1">
      <c r="A10" s="264">
        <v>3</v>
      </c>
      <c r="B10" s="330" t="s">
        <v>17</v>
      </c>
      <c r="C10" s="376">
        <v>4864905</v>
      </c>
      <c r="D10" s="735" t="s">
        <v>12</v>
      </c>
      <c r="E10" s="700" t="s">
        <v>339</v>
      </c>
      <c r="F10" s="376">
        <v>-1000</v>
      </c>
      <c r="G10" s="264">
        <v>938616</v>
      </c>
      <c r="H10" s="265">
        <v>941066</v>
      </c>
      <c r="I10" s="265">
        <f>G10-H10</f>
        <v>-2450</v>
      </c>
      <c r="J10" s="265">
        <f>$F10*I10</f>
        <v>2450000</v>
      </c>
      <c r="K10" s="772">
        <f>J10/1000000</f>
        <v>2.45</v>
      </c>
      <c r="L10" s="264">
        <v>995530</v>
      </c>
      <c r="M10" s="265">
        <v>995530</v>
      </c>
      <c r="N10" s="265">
        <f>L10-M10</f>
        <v>0</v>
      </c>
      <c r="O10" s="265">
        <f>$F10*N10</f>
        <v>0</v>
      </c>
      <c r="P10" s="772">
        <f>O10/1000000</f>
        <v>0</v>
      </c>
      <c r="Q10" s="736"/>
    </row>
    <row r="11" spans="1:17" s="578" customFormat="1" ht="12" customHeight="1">
      <c r="A11" s="264"/>
      <c r="B11" s="331" t="s">
        <v>18</v>
      </c>
      <c r="C11" s="376"/>
      <c r="D11" s="52"/>
      <c r="E11" s="52"/>
      <c r="F11" s="376"/>
      <c r="G11" s="264"/>
      <c r="H11" s="265"/>
      <c r="I11" s="265"/>
      <c r="J11" s="265"/>
      <c r="K11" s="772"/>
      <c r="L11" s="264"/>
      <c r="M11" s="265"/>
      <c r="N11" s="265"/>
      <c r="O11" s="265"/>
      <c r="P11" s="772"/>
      <c r="Q11" s="736"/>
    </row>
    <row r="12" spans="1:17" s="578" customFormat="1" ht="12" customHeight="1">
      <c r="A12" s="264">
        <v>4</v>
      </c>
      <c r="B12" s="330" t="s">
        <v>15</v>
      </c>
      <c r="C12" s="376">
        <v>4864916</v>
      </c>
      <c r="D12" s="735" t="s">
        <v>12</v>
      </c>
      <c r="E12" s="700" t="s">
        <v>339</v>
      </c>
      <c r="F12" s="376">
        <v>-1000</v>
      </c>
      <c r="G12" s="264">
        <v>999138</v>
      </c>
      <c r="H12" s="265">
        <v>999290</v>
      </c>
      <c r="I12" s="265">
        <f>G12-H12</f>
        <v>-152</v>
      </c>
      <c r="J12" s="265">
        <f>$F12*I12</f>
        <v>152000</v>
      </c>
      <c r="K12" s="772">
        <f>J12/1000000</f>
        <v>0.152</v>
      </c>
      <c r="L12" s="264">
        <v>996083</v>
      </c>
      <c r="M12" s="265">
        <v>996116</v>
      </c>
      <c r="N12" s="265">
        <f>L12-M12</f>
        <v>-33</v>
      </c>
      <c r="O12" s="265">
        <f>$F12*N12</f>
        <v>33000</v>
      </c>
      <c r="P12" s="772">
        <f>O12/1000000</f>
        <v>0.033</v>
      </c>
      <c r="Q12" s="736"/>
    </row>
    <row r="13" spans="1:17" s="578" customFormat="1" ht="12" customHeight="1">
      <c r="A13" s="264">
        <v>5</v>
      </c>
      <c r="B13" s="330" t="s">
        <v>16</v>
      </c>
      <c r="C13" s="376">
        <v>5295137</v>
      </c>
      <c r="D13" s="735" t="s">
        <v>12</v>
      </c>
      <c r="E13" s="700" t="s">
        <v>339</v>
      </c>
      <c r="F13" s="376">
        <v>-1000</v>
      </c>
      <c r="G13" s="264">
        <v>878152</v>
      </c>
      <c r="H13" s="265">
        <v>879958</v>
      </c>
      <c r="I13" s="265">
        <f>G13-H13</f>
        <v>-1806</v>
      </c>
      <c r="J13" s="265">
        <f>$F13*I13</f>
        <v>1806000</v>
      </c>
      <c r="K13" s="772">
        <f>J13/1000000</f>
        <v>1.806</v>
      </c>
      <c r="L13" s="264">
        <v>999454</v>
      </c>
      <c r="M13" s="265">
        <v>999454</v>
      </c>
      <c r="N13" s="265">
        <f>L13-M13</f>
        <v>0</v>
      </c>
      <c r="O13" s="265">
        <f>$F13*N13</f>
        <v>0</v>
      </c>
      <c r="P13" s="772">
        <f>O13/1000000</f>
        <v>0</v>
      </c>
      <c r="Q13" s="736"/>
    </row>
    <row r="14" spans="1:17" s="578" customFormat="1" ht="12" customHeight="1">
      <c r="A14" s="264"/>
      <c r="B14" s="331" t="s">
        <v>21</v>
      </c>
      <c r="C14" s="376"/>
      <c r="D14" s="52"/>
      <c r="E14" s="700"/>
      <c r="F14" s="376"/>
      <c r="G14" s="264"/>
      <c r="H14" s="265"/>
      <c r="I14" s="265"/>
      <c r="J14" s="265"/>
      <c r="K14" s="772"/>
      <c r="L14" s="264"/>
      <c r="M14" s="265"/>
      <c r="N14" s="265"/>
      <c r="O14" s="265"/>
      <c r="P14" s="772"/>
      <c r="Q14" s="736"/>
    </row>
    <row r="15" spans="1:17" s="578" customFormat="1" ht="12" customHeight="1">
      <c r="A15" s="264">
        <v>6</v>
      </c>
      <c r="B15" s="330" t="s">
        <v>15</v>
      </c>
      <c r="C15" s="376">
        <v>4864982</v>
      </c>
      <c r="D15" s="735" t="s">
        <v>12</v>
      </c>
      <c r="E15" s="700" t="s">
        <v>339</v>
      </c>
      <c r="F15" s="376">
        <v>-1000</v>
      </c>
      <c r="G15" s="264">
        <v>25959</v>
      </c>
      <c r="H15" s="265">
        <v>25989</v>
      </c>
      <c r="I15" s="265">
        <f>G15-H15</f>
        <v>-30</v>
      </c>
      <c r="J15" s="265">
        <f>$F15*I15</f>
        <v>30000</v>
      </c>
      <c r="K15" s="772">
        <f>J15/1000000</f>
        <v>0.03</v>
      </c>
      <c r="L15" s="264">
        <v>16437</v>
      </c>
      <c r="M15" s="265">
        <v>16448</v>
      </c>
      <c r="N15" s="265">
        <f>L15-M15</f>
        <v>-11</v>
      </c>
      <c r="O15" s="265">
        <f>$F15*N15</f>
        <v>11000</v>
      </c>
      <c r="P15" s="772">
        <f>O15/1000000</f>
        <v>0.011</v>
      </c>
      <c r="Q15" s="736"/>
    </row>
    <row r="16" spans="1:17" s="578" customFormat="1" ht="12" customHeight="1">
      <c r="A16" s="264">
        <v>7</v>
      </c>
      <c r="B16" s="330" t="s">
        <v>16</v>
      </c>
      <c r="C16" s="376">
        <v>4865022</v>
      </c>
      <c r="D16" s="735" t="s">
        <v>12</v>
      </c>
      <c r="E16" s="700" t="s">
        <v>339</v>
      </c>
      <c r="F16" s="376">
        <v>-1000</v>
      </c>
      <c r="G16" s="264">
        <v>1621</v>
      </c>
      <c r="H16" s="265">
        <v>1678</v>
      </c>
      <c r="I16" s="265">
        <f>G16-H16</f>
        <v>-57</v>
      </c>
      <c r="J16" s="265">
        <f>$F16*I16</f>
        <v>57000</v>
      </c>
      <c r="K16" s="772">
        <f>J16/1000000</f>
        <v>0.057</v>
      </c>
      <c r="L16" s="264">
        <v>998446</v>
      </c>
      <c r="M16" s="265">
        <v>998458</v>
      </c>
      <c r="N16" s="265">
        <f>L16-M16</f>
        <v>-12</v>
      </c>
      <c r="O16" s="265">
        <f>$F16*N16</f>
        <v>12000</v>
      </c>
      <c r="P16" s="772">
        <f>O16/1000000</f>
        <v>0.012</v>
      </c>
      <c r="Q16" s="736"/>
    </row>
    <row r="17" spans="1:17" s="578" customFormat="1" ht="12" customHeight="1">
      <c r="A17" s="264">
        <v>8</v>
      </c>
      <c r="B17" s="330" t="s">
        <v>22</v>
      </c>
      <c r="C17" s="376">
        <v>4864997</v>
      </c>
      <c r="D17" s="735" t="s">
        <v>12</v>
      </c>
      <c r="E17" s="700" t="s">
        <v>339</v>
      </c>
      <c r="F17" s="376">
        <v>-1000</v>
      </c>
      <c r="G17" s="264">
        <v>999830</v>
      </c>
      <c r="H17" s="265">
        <v>999988</v>
      </c>
      <c r="I17" s="265">
        <f>G17-H17</f>
        <v>-158</v>
      </c>
      <c r="J17" s="265">
        <f>$F17*I17</f>
        <v>158000</v>
      </c>
      <c r="K17" s="772">
        <f>J17/1000000</f>
        <v>0.158</v>
      </c>
      <c r="L17" s="264">
        <v>999518</v>
      </c>
      <c r="M17" s="265">
        <v>999530</v>
      </c>
      <c r="N17" s="265">
        <f>L17-M17</f>
        <v>-12</v>
      </c>
      <c r="O17" s="265">
        <f>$F17*N17</f>
        <v>12000</v>
      </c>
      <c r="P17" s="772">
        <f>O17/1000000</f>
        <v>0.012</v>
      </c>
      <c r="Q17" s="801"/>
    </row>
    <row r="18" spans="1:17" s="578" customFormat="1" ht="12" customHeight="1">
      <c r="A18" s="264">
        <v>9</v>
      </c>
      <c r="B18" s="330" t="s">
        <v>23</v>
      </c>
      <c r="C18" s="376">
        <v>5295166</v>
      </c>
      <c r="D18" s="735" t="s">
        <v>12</v>
      </c>
      <c r="E18" s="700" t="s">
        <v>339</v>
      </c>
      <c r="F18" s="376">
        <v>-500</v>
      </c>
      <c r="G18" s="264">
        <v>972285</v>
      </c>
      <c r="H18" s="265">
        <v>973525</v>
      </c>
      <c r="I18" s="265">
        <f>G18-H18</f>
        <v>-1240</v>
      </c>
      <c r="J18" s="265">
        <f>$F18*I18</f>
        <v>620000</v>
      </c>
      <c r="K18" s="772">
        <f>J18/1000000</f>
        <v>0.62</v>
      </c>
      <c r="L18" s="264">
        <v>847907</v>
      </c>
      <c r="M18" s="265">
        <v>847918</v>
      </c>
      <c r="N18" s="265">
        <f>L18-M18</f>
        <v>-11</v>
      </c>
      <c r="O18" s="265">
        <f>$F18*N18</f>
        <v>5500</v>
      </c>
      <c r="P18" s="772">
        <f>O18/1000000</f>
        <v>0.0055</v>
      </c>
      <c r="Q18" s="736"/>
    </row>
    <row r="19" spans="1:17" s="578" customFormat="1" ht="12" customHeight="1">
      <c r="A19" s="264"/>
      <c r="B19" s="331" t="s">
        <v>24</v>
      </c>
      <c r="C19" s="376"/>
      <c r="D19" s="52"/>
      <c r="E19" s="700"/>
      <c r="F19" s="376"/>
      <c r="G19" s="264"/>
      <c r="H19" s="265"/>
      <c r="I19" s="265"/>
      <c r="J19" s="265"/>
      <c r="K19" s="772"/>
      <c r="L19" s="264"/>
      <c r="M19" s="265"/>
      <c r="N19" s="265"/>
      <c r="O19" s="265"/>
      <c r="P19" s="772"/>
      <c r="Q19" s="736"/>
    </row>
    <row r="20" spans="1:17" s="578" customFormat="1" ht="12" customHeight="1">
      <c r="A20" s="264">
        <v>10</v>
      </c>
      <c r="B20" s="330" t="s">
        <v>15</v>
      </c>
      <c r="C20" s="376">
        <v>4864930</v>
      </c>
      <c r="D20" s="735" t="s">
        <v>12</v>
      </c>
      <c r="E20" s="700" t="s">
        <v>339</v>
      </c>
      <c r="F20" s="376">
        <v>-1000</v>
      </c>
      <c r="G20" s="264">
        <v>1227</v>
      </c>
      <c r="H20" s="265">
        <v>1319</v>
      </c>
      <c r="I20" s="265">
        <f>G20-H20</f>
        <v>-92</v>
      </c>
      <c r="J20" s="265">
        <f>$F20*I20</f>
        <v>92000</v>
      </c>
      <c r="K20" s="772">
        <f>J20/1000000</f>
        <v>0.092</v>
      </c>
      <c r="L20" s="264">
        <v>998908</v>
      </c>
      <c r="M20" s="265">
        <v>998910</v>
      </c>
      <c r="N20" s="265">
        <f>L20-M20</f>
        <v>-2</v>
      </c>
      <c r="O20" s="265">
        <f>$F20*N20</f>
        <v>2000</v>
      </c>
      <c r="P20" s="772">
        <f>O20/1000000</f>
        <v>0.002</v>
      </c>
      <c r="Q20" s="736"/>
    </row>
    <row r="21" spans="1:17" s="578" customFormat="1" ht="12" customHeight="1">
      <c r="A21" s="264">
        <v>11</v>
      </c>
      <c r="B21" s="330" t="s">
        <v>25</v>
      </c>
      <c r="C21" s="376">
        <v>5128412</v>
      </c>
      <c r="D21" s="735" t="s">
        <v>12</v>
      </c>
      <c r="E21" s="700" t="s">
        <v>339</v>
      </c>
      <c r="F21" s="376">
        <v>-1000</v>
      </c>
      <c r="G21" s="264">
        <v>15597</v>
      </c>
      <c r="H21" s="265">
        <v>14768</v>
      </c>
      <c r="I21" s="265">
        <f>G21-H21</f>
        <v>829</v>
      </c>
      <c r="J21" s="265">
        <f>$F21*I21</f>
        <v>-829000</v>
      </c>
      <c r="K21" s="772">
        <f>J21/1000000</f>
        <v>-0.829</v>
      </c>
      <c r="L21" s="264">
        <v>999172</v>
      </c>
      <c r="M21" s="265">
        <v>999172</v>
      </c>
      <c r="N21" s="265">
        <f>L21-M21</f>
        <v>0</v>
      </c>
      <c r="O21" s="265">
        <f>$F21*N21</f>
        <v>0</v>
      </c>
      <c r="P21" s="772">
        <f>O21/1000000</f>
        <v>0</v>
      </c>
      <c r="Q21" s="736"/>
    </row>
    <row r="22" spans="1:17" s="578" customFormat="1" ht="12" customHeight="1">
      <c r="A22" s="264">
        <v>12</v>
      </c>
      <c r="B22" s="330" t="s">
        <v>22</v>
      </c>
      <c r="C22" s="376">
        <v>4864922</v>
      </c>
      <c r="D22" s="735" t="s">
        <v>12</v>
      </c>
      <c r="E22" s="700" t="s">
        <v>339</v>
      </c>
      <c r="F22" s="376">
        <v>-1000</v>
      </c>
      <c r="G22" s="264">
        <v>2447</v>
      </c>
      <c r="H22" s="265">
        <v>2386</v>
      </c>
      <c r="I22" s="265">
        <f>G22-H22</f>
        <v>61</v>
      </c>
      <c r="J22" s="265">
        <f>$F22*I22</f>
        <v>-61000</v>
      </c>
      <c r="K22" s="772">
        <f>J22/1000000</f>
        <v>-0.061</v>
      </c>
      <c r="L22" s="264">
        <v>997044</v>
      </c>
      <c r="M22" s="265">
        <v>997044</v>
      </c>
      <c r="N22" s="265">
        <f>L22-M22</f>
        <v>0</v>
      </c>
      <c r="O22" s="265">
        <f>$F22*N22</f>
        <v>0</v>
      </c>
      <c r="P22" s="772">
        <f>O22/1000000</f>
        <v>0</v>
      </c>
      <c r="Q22" s="801"/>
    </row>
    <row r="23" spans="1:17" s="578" customFormat="1" ht="12" customHeight="1">
      <c r="A23" s="264">
        <v>13</v>
      </c>
      <c r="B23" s="330" t="s">
        <v>469</v>
      </c>
      <c r="C23" s="376">
        <v>4902494</v>
      </c>
      <c r="D23" s="735" t="s">
        <v>12</v>
      </c>
      <c r="E23" s="700" t="s">
        <v>339</v>
      </c>
      <c r="F23" s="376">
        <v>1000</v>
      </c>
      <c r="G23" s="264">
        <v>864027</v>
      </c>
      <c r="H23" s="265">
        <v>864941</v>
      </c>
      <c r="I23" s="265">
        <f>G23-H23</f>
        <v>-914</v>
      </c>
      <c r="J23" s="265">
        <f>$F23*I23</f>
        <v>-914000</v>
      </c>
      <c r="K23" s="772">
        <f>J23/1000000</f>
        <v>-0.914</v>
      </c>
      <c r="L23" s="264">
        <v>999981</v>
      </c>
      <c r="M23" s="265">
        <v>999981</v>
      </c>
      <c r="N23" s="265">
        <f>L23-M23</f>
        <v>0</v>
      </c>
      <c r="O23" s="265">
        <f>$F23*N23</f>
        <v>0</v>
      </c>
      <c r="P23" s="772">
        <f>O23/1000000</f>
        <v>0</v>
      </c>
      <c r="Q23" s="736"/>
    </row>
    <row r="24" spans="1:17" s="578" customFormat="1" ht="12" customHeight="1">
      <c r="A24" s="264">
        <v>14</v>
      </c>
      <c r="B24" s="330" t="s">
        <v>468</v>
      </c>
      <c r="C24" s="376">
        <v>4902484</v>
      </c>
      <c r="D24" s="735" t="s">
        <v>12</v>
      </c>
      <c r="E24" s="700" t="s">
        <v>339</v>
      </c>
      <c r="F24" s="376">
        <v>1000</v>
      </c>
      <c r="G24" s="264">
        <v>986904</v>
      </c>
      <c r="H24" s="265">
        <v>990277</v>
      </c>
      <c r="I24" s="265">
        <f>G24-H24</f>
        <v>-3373</v>
      </c>
      <c r="J24" s="265">
        <f>$F24*I24</f>
        <v>-3373000</v>
      </c>
      <c r="K24" s="772">
        <f>J24/1000000</f>
        <v>-3.373</v>
      </c>
      <c r="L24" s="264">
        <v>999996</v>
      </c>
      <c r="M24" s="265">
        <v>999996</v>
      </c>
      <c r="N24" s="265">
        <f>L24-M24</f>
        <v>0</v>
      </c>
      <c r="O24" s="265">
        <f>$F24*N24</f>
        <v>0</v>
      </c>
      <c r="P24" s="772">
        <f>O24/1000000</f>
        <v>0</v>
      </c>
      <c r="Q24" s="736"/>
    </row>
    <row r="25" spans="1:17" s="698" customFormat="1" ht="12" customHeight="1">
      <c r="A25" s="719"/>
      <c r="B25" s="786" t="s">
        <v>428</v>
      </c>
      <c r="C25" s="784"/>
      <c r="D25" s="735"/>
      <c r="E25" s="700"/>
      <c r="F25" s="784"/>
      <c r="G25" s="719"/>
      <c r="H25" s="52"/>
      <c r="I25" s="52"/>
      <c r="J25" s="52"/>
      <c r="K25" s="787"/>
      <c r="L25" s="719"/>
      <c r="M25" s="52"/>
      <c r="N25" s="52"/>
      <c r="O25" s="52"/>
      <c r="P25" s="787"/>
      <c r="Q25" s="477"/>
    </row>
    <row r="26" spans="1:17" s="578" customFormat="1" ht="15.75" customHeight="1">
      <c r="A26" s="264">
        <v>14</v>
      </c>
      <c r="B26" s="330" t="s">
        <v>15</v>
      </c>
      <c r="C26" s="376">
        <v>4865034</v>
      </c>
      <c r="D26" s="119" t="s">
        <v>12</v>
      </c>
      <c r="E26" s="91" t="s">
        <v>339</v>
      </c>
      <c r="F26" s="376">
        <v>-1000</v>
      </c>
      <c r="G26" s="264">
        <v>980039</v>
      </c>
      <c r="H26" s="265">
        <v>981237</v>
      </c>
      <c r="I26" s="265">
        <f>G26-H26</f>
        <v>-1198</v>
      </c>
      <c r="J26" s="265">
        <f>$F26*I26</f>
        <v>1198000</v>
      </c>
      <c r="K26" s="772">
        <f>J26/1000000</f>
        <v>1.198</v>
      </c>
      <c r="L26" s="264">
        <v>16679</v>
      </c>
      <c r="M26" s="265">
        <v>16679</v>
      </c>
      <c r="N26" s="265">
        <f>L26-M26</f>
        <v>0</v>
      </c>
      <c r="O26" s="265">
        <f>$F26*N26</f>
        <v>0</v>
      </c>
      <c r="P26" s="772">
        <f>O26/1000000</f>
        <v>0</v>
      </c>
      <c r="Q26" s="736"/>
    </row>
    <row r="27" spans="1:17" ht="15.75" customHeight="1">
      <c r="A27" s="264">
        <v>15</v>
      </c>
      <c r="B27" s="330" t="s">
        <v>16</v>
      </c>
      <c r="C27" s="320">
        <v>5128462</v>
      </c>
      <c r="D27" s="119" t="s">
        <v>12</v>
      </c>
      <c r="E27" s="91" t="s">
        <v>339</v>
      </c>
      <c r="F27" s="320">
        <v>-500</v>
      </c>
      <c r="G27" s="326">
        <v>999303</v>
      </c>
      <c r="H27" s="327">
        <v>1000025</v>
      </c>
      <c r="I27" s="327">
        <f>G27-H27</f>
        <v>-722</v>
      </c>
      <c r="J27" s="327">
        <f>$F27*I27</f>
        <v>361000</v>
      </c>
      <c r="K27" s="328">
        <f>J27/1000000</f>
        <v>0.361</v>
      </c>
      <c r="L27" s="326">
        <v>0</v>
      </c>
      <c r="M27" s="327">
        <v>0</v>
      </c>
      <c r="N27" s="327">
        <f>L27-M27</f>
        <v>0</v>
      </c>
      <c r="O27" s="327">
        <f>$F27*N27</f>
        <v>0</v>
      </c>
      <c r="P27" s="328">
        <f>O27/1000000</f>
        <v>0</v>
      </c>
      <c r="Q27" s="447"/>
    </row>
    <row r="28" spans="1:17" ht="15.75" customHeight="1">
      <c r="A28" s="264">
        <v>16</v>
      </c>
      <c r="B28" s="330" t="s">
        <v>17</v>
      </c>
      <c r="C28" s="320">
        <v>4865052</v>
      </c>
      <c r="D28" s="119" t="s">
        <v>12</v>
      </c>
      <c r="E28" s="91" t="s">
        <v>339</v>
      </c>
      <c r="F28" s="320">
        <v>-1000</v>
      </c>
      <c r="G28" s="326">
        <v>29304</v>
      </c>
      <c r="H28" s="327">
        <v>28863</v>
      </c>
      <c r="I28" s="327">
        <f>G28-H28</f>
        <v>441</v>
      </c>
      <c r="J28" s="327">
        <f>$F28*I28</f>
        <v>-441000</v>
      </c>
      <c r="K28" s="328">
        <f>J28/1000000</f>
        <v>-0.441</v>
      </c>
      <c r="L28" s="326">
        <v>264</v>
      </c>
      <c r="M28" s="327">
        <v>264</v>
      </c>
      <c r="N28" s="327">
        <f>L28-M28</f>
        <v>0</v>
      </c>
      <c r="O28" s="327">
        <f>$F28*N28</f>
        <v>0</v>
      </c>
      <c r="P28" s="328">
        <f>O28/1000000</f>
        <v>0</v>
      </c>
      <c r="Q28" s="447"/>
    </row>
    <row r="29" spans="1:17" ht="15.75" customHeight="1">
      <c r="A29" s="264"/>
      <c r="B29" s="331" t="s">
        <v>26</v>
      </c>
      <c r="C29" s="320"/>
      <c r="D29" s="79"/>
      <c r="E29" s="91"/>
      <c r="F29" s="320"/>
      <c r="G29" s="326"/>
      <c r="H29" s="327"/>
      <c r="I29" s="327"/>
      <c r="J29" s="327"/>
      <c r="K29" s="328"/>
      <c r="L29" s="326"/>
      <c r="M29" s="327"/>
      <c r="N29" s="327"/>
      <c r="O29" s="327"/>
      <c r="P29" s="328"/>
      <c r="Q29" s="447"/>
    </row>
    <row r="30" spans="1:17" ht="15.75" customHeight="1">
      <c r="A30" s="264">
        <v>17</v>
      </c>
      <c r="B30" s="330" t="s">
        <v>423</v>
      </c>
      <c r="C30" s="320">
        <v>4864836</v>
      </c>
      <c r="D30" s="119" t="s">
        <v>12</v>
      </c>
      <c r="E30" s="91" t="s">
        <v>339</v>
      </c>
      <c r="F30" s="320">
        <v>1000</v>
      </c>
      <c r="G30" s="326">
        <v>999943</v>
      </c>
      <c r="H30" s="327">
        <v>999943</v>
      </c>
      <c r="I30" s="327">
        <f>G30-H30</f>
        <v>0</v>
      </c>
      <c r="J30" s="327">
        <f>$F30*I30</f>
        <v>0</v>
      </c>
      <c r="K30" s="328">
        <f>J30/1000000</f>
        <v>0</v>
      </c>
      <c r="L30" s="326">
        <v>990628</v>
      </c>
      <c r="M30" s="327">
        <v>991059</v>
      </c>
      <c r="N30" s="327">
        <f>L30-M30</f>
        <v>-431</v>
      </c>
      <c r="O30" s="327">
        <f>$F30*N30</f>
        <v>-431000</v>
      </c>
      <c r="P30" s="328">
        <f>O30/1000000</f>
        <v>-0.431</v>
      </c>
      <c r="Q30" s="477"/>
    </row>
    <row r="31" spans="1:17" ht="15.75" customHeight="1">
      <c r="A31" s="264">
        <v>18</v>
      </c>
      <c r="B31" s="330" t="s">
        <v>27</v>
      </c>
      <c r="C31" s="320">
        <v>4864887</v>
      </c>
      <c r="D31" s="119" t="s">
        <v>12</v>
      </c>
      <c r="E31" s="91" t="s">
        <v>339</v>
      </c>
      <c r="F31" s="320">
        <v>1000</v>
      </c>
      <c r="G31" s="326">
        <v>679</v>
      </c>
      <c r="H31" s="327">
        <v>680</v>
      </c>
      <c r="I31" s="327">
        <f aca="true" t="shared" si="0" ref="I31:I36">G31-H31</f>
        <v>-1</v>
      </c>
      <c r="J31" s="327">
        <f aca="true" t="shared" si="1" ref="J31:J36">$F31*I31</f>
        <v>-1000</v>
      </c>
      <c r="K31" s="328">
        <f aca="true" t="shared" si="2" ref="K31:K36">J31/1000000</f>
        <v>-0.001</v>
      </c>
      <c r="L31" s="326">
        <v>22621</v>
      </c>
      <c r="M31" s="327">
        <v>22777</v>
      </c>
      <c r="N31" s="327">
        <f aca="true" t="shared" si="3" ref="N31:N36">L31-M31</f>
        <v>-156</v>
      </c>
      <c r="O31" s="327">
        <f aca="true" t="shared" si="4" ref="O31:O36">$F31*N31</f>
        <v>-156000</v>
      </c>
      <c r="P31" s="328">
        <f aca="true" t="shared" si="5" ref="P31:P36">O31/1000000</f>
        <v>-0.156</v>
      </c>
      <c r="Q31" s="447"/>
    </row>
    <row r="32" spans="1:17" ht="15.75" customHeight="1">
      <c r="A32" s="264">
        <v>19</v>
      </c>
      <c r="B32" s="330" t="s">
        <v>28</v>
      </c>
      <c r="C32" s="320">
        <v>4864880</v>
      </c>
      <c r="D32" s="119" t="s">
        <v>12</v>
      </c>
      <c r="E32" s="91" t="s">
        <v>339</v>
      </c>
      <c r="F32" s="320">
        <v>500</v>
      </c>
      <c r="G32" s="326">
        <v>1111</v>
      </c>
      <c r="H32" s="327">
        <v>1096</v>
      </c>
      <c r="I32" s="327">
        <f>G32-H32</f>
        <v>15</v>
      </c>
      <c r="J32" s="327">
        <f>$F32*I32</f>
        <v>7500</v>
      </c>
      <c r="K32" s="328">
        <f>J32/1000000</f>
        <v>0.0075</v>
      </c>
      <c r="L32" s="326">
        <v>7528</v>
      </c>
      <c r="M32" s="327">
        <v>7285</v>
      </c>
      <c r="N32" s="327">
        <f>L32-M32</f>
        <v>243</v>
      </c>
      <c r="O32" s="327">
        <f>$F32*N32</f>
        <v>121500</v>
      </c>
      <c r="P32" s="328">
        <f>O32/1000000</f>
        <v>0.1215</v>
      </c>
      <c r="Q32" s="447"/>
    </row>
    <row r="33" spans="1:17" ht="15.75" customHeight="1">
      <c r="A33" s="264">
        <v>20</v>
      </c>
      <c r="B33" s="330" t="s">
        <v>29</v>
      </c>
      <c r="C33" s="320">
        <v>4864799</v>
      </c>
      <c r="D33" s="119" t="s">
        <v>12</v>
      </c>
      <c r="E33" s="91" t="s">
        <v>339</v>
      </c>
      <c r="F33" s="320">
        <v>100</v>
      </c>
      <c r="G33" s="326">
        <v>139482</v>
      </c>
      <c r="H33" s="327">
        <v>138691</v>
      </c>
      <c r="I33" s="327">
        <f t="shared" si="0"/>
        <v>791</v>
      </c>
      <c r="J33" s="327">
        <f t="shared" si="1"/>
        <v>79100</v>
      </c>
      <c r="K33" s="328">
        <f t="shared" si="2"/>
        <v>0.0791</v>
      </c>
      <c r="L33" s="326">
        <v>310573</v>
      </c>
      <c r="M33" s="327">
        <v>309901</v>
      </c>
      <c r="N33" s="327">
        <f t="shared" si="3"/>
        <v>672</v>
      </c>
      <c r="O33" s="327">
        <f t="shared" si="4"/>
        <v>67200</v>
      </c>
      <c r="P33" s="328">
        <f t="shared" si="5"/>
        <v>0.0672</v>
      </c>
      <c r="Q33" s="447"/>
    </row>
    <row r="34" spans="1:17" ht="15.75" customHeight="1">
      <c r="A34" s="264">
        <v>21</v>
      </c>
      <c r="B34" s="330" t="s">
        <v>30</v>
      </c>
      <c r="C34" s="320">
        <v>4864888</v>
      </c>
      <c r="D34" s="119" t="s">
        <v>12</v>
      </c>
      <c r="E34" s="91" t="s">
        <v>339</v>
      </c>
      <c r="F34" s="320">
        <v>1000</v>
      </c>
      <c r="G34" s="326">
        <v>995820</v>
      </c>
      <c r="H34" s="327">
        <v>995831</v>
      </c>
      <c r="I34" s="327">
        <f t="shared" si="0"/>
        <v>-11</v>
      </c>
      <c r="J34" s="327">
        <f t="shared" si="1"/>
        <v>-11000</v>
      </c>
      <c r="K34" s="328">
        <f t="shared" si="2"/>
        <v>-0.011</v>
      </c>
      <c r="L34" s="326">
        <v>984591</v>
      </c>
      <c r="M34" s="327">
        <v>984674</v>
      </c>
      <c r="N34" s="327">
        <f t="shared" si="3"/>
        <v>-83</v>
      </c>
      <c r="O34" s="327">
        <f t="shared" si="4"/>
        <v>-83000</v>
      </c>
      <c r="P34" s="328">
        <f t="shared" si="5"/>
        <v>-0.083</v>
      </c>
      <c r="Q34" s="447"/>
    </row>
    <row r="35" spans="1:17" ht="15.75" customHeight="1">
      <c r="A35" s="264">
        <v>22</v>
      </c>
      <c r="B35" s="330" t="s">
        <v>365</v>
      </c>
      <c r="C35" s="320">
        <v>4864873</v>
      </c>
      <c r="D35" s="119" t="s">
        <v>12</v>
      </c>
      <c r="E35" s="91" t="s">
        <v>339</v>
      </c>
      <c r="F35" s="320">
        <v>1000</v>
      </c>
      <c r="G35" s="326">
        <v>24</v>
      </c>
      <c r="H35" s="327">
        <v>24</v>
      </c>
      <c r="I35" s="327">
        <f>G35-H35</f>
        <v>0</v>
      </c>
      <c r="J35" s="327">
        <f>$F35*I35</f>
        <v>0</v>
      </c>
      <c r="K35" s="328">
        <f>J35/1000000</f>
        <v>0</v>
      </c>
      <c r="L35" s="326">
        <v>998834</v>
      </c>
      <c r="M35" s="327">
        <v>998857</v>
      </c>
      <c r="N35" s="327">
        <f>L35-M35</f>
        <v>-23</v>
      </c>
      <c r="O35" s="327">
        <f>$F35*N35</f>
        <v>-23000</v>
      </c>
      <c r="P35" s="328">
        <f>O35/1000000</f>
        <v>-0.023</v>
      </c>
      <c r="Q35" s="457"/>
    </row>
    <row r="36" spans="1:16" ht="15.75" customHeight="1">
      <c r="A36" s="264">
        <v>23</v>
      </c>
      <c r="B36" s="330" t="s">
        <v>405</v>
      </c>
      <c r="C36" s="320">
        <v>5295124</v>
      </c>
      <c r="D36" s="119" t="s">
        <v>12</v>
      </c>
      <c r="E36" s="91" t="s">
        <v>339</v>
      </c>
      <c r="F36" s="320">
        <v>100</v>
      </c>
      <c r="G36" s="326">
        <v>51503</v>
      </c>
      <c r="H36" s="327">
        <v>50840</v>
      </c>
      <c r="I36" s="327">
        <f t="shared" si="0"/>
        <v>663</v>
      </c>
      <c r="J36" s="327">
        <f t="shared" si="1"/>
        <v>66300</v>
      </c>
      <c r="K36" s="328">
        <f t="shared" si="2"/>
        <v>0.0663</v>
      </c>
      <c r="L36" s="326">
        <v>121231</v>
      </c>
      <c r="M36" s="327">
        <v>121218</v>
      </c>
      <c r="N36" s="327">
        <f t="shared" si="3"/>
        <v>13</v>
      </c>
      <c r="O36" s="327">
        <f t="shared" si="4"/>
        <v>1300</v>
      </c>
      <c r="P36" s="328">
        <f t="shared" si="5"/>
        <v>0.0013</v>
      </c>
    </row>
    <row r="37" spans="1:17" ht="15.75" customHeight="1">
      <c r="A37" s="264"/>
      <c r="B37" s="332" t="s">
        <v>31</v>
      </c>
      <c r="C37" s="320"/>
      <c r="D37" s="119"/>
      <c r="E37" s="91"/>
      <c r="F37" s="320"/>
      <c r="G37" s="326"/>
      <c r="H37" s="327"/>
      <c r="I37" s="327"/>
      <c r="J37" s="327"/>
      <c r="K37" s="328"/>
      <c r="L37" s="326"/>
      <c r="M37" s="327"/>
      <c r="N37" s="327"/>
      <c r="O37" s="327"/>
      <c r="P37" s="328"/>
      <c r="Q37" s="447"/>
    </row>
    <row r="38" spans="1:17" ht="15.75" customHeight="1">
      <c r="A38" s="264">
        <v>24</v>
      </c>
      <c r="B38" s="330" t="s">
        <v>362</v>
      </c>
      <c r="C38" s="320">
        <v>5128477</v>
      </c>
      <c r="D38" s="119" t="s">
        <v>12</v>
      </c>
      <c r="E38" s="91" t="s">
        <v>339</v>
      </c>
      <c r="F38" s="320">
        <v>1000</v>
      </c>
      <c r="G38" s="326">
        <v>998674</v>
      </c>
      <c r="H38" s="265">
        <v>999676</v>
      </c>
      <c r="I38" s="327">
        <f>G38-H38</f>
        <v>-1002</v>
      </c>
      <c r="J38" s="327">
        <f>$F38*I38</f>
        <v>-1002000</v>
      </c>
      <c r="K38" s="328">
        <f>J38/1000000</f>
        <v>-1.002</v>
      </c>
      <c r="L38" s="326">
        <v>999816</v>
      </c>
      <c r="M38" s="265">
        <v>999816</v>
      </c>
      <c r="N38" s="327">
        <f>L38-M38</f>
        <v>0</v>
      </c>
      <c r="O38" s="327">
        <f>$F38*N38</f>
        <v>0</v>
      </c>
      <c r="P38" s="328">
        <f>O38/1000000</f>
        <v>0</v>
      </c>
      <c r="Q38" s="457"/>
    </row>
    <row r="39" spans="1:17" ht="15.75" customHeight="1">
      <c r="A39" s="264">
        <v>25</v>
      </c>
      <c r="B39" s="330" t="s">
        <v>363</v>
      </c>
      <c r="C39" s="320">
        <v>4865058</v>
      </c>
      <c r="D39" s="119" t="s">
        <v>12</v>
      </c>
      <c r="E39" s="91" t="s">
        <v>339</v>
      </c>
      <c r="F39" s="320">
        <v>1000</v>
      </c>
      <c r="G39" s="326">
        <v>584746</v>
      </c>
      <c r="H39" s="265">
        <v>585783</v>
      </c>
      <c r="I39" s="327">
        <f>G39-H39</f>
        <v>-1037</v>
      </c>
      <c r="J39" s="327">
        <f>$F39*I39</f>
        <v>-1037000</v>
      </c>
      <c r="K39" s="328">
        <f>J39/1000000</f>
        <v>-1.037</v>
      </c>
      <c r="L39" s="326">
        <v>829222</v>
      </c>
      <c r="M39" s="265">
        <v>829222</v>
      </c>
      <c r="N39" s="327">
        <f>L39-M39</f>
        <v>0</v>
      </c>
      <c r="O39" s="327">
        <f>$F39*N39</f>
        <v>0</v>
      </c>
      <c r="P39" s="328">
        <f>O39/1000000</f>
        <v>0</v>
      </c>
      <c r="Q39" s="457"/>
    </row>
    <row r="40" spans="1:17" ht="15.75" customHeight="1">
      <c r="A40" s="264">
        <v>26</v>
      </c>
      <c r="B40" s="330" t="s">
        <v>32</v>
      </c>
      <c r="C40" s="320">
        <v>4864791</v>
      </c>
      <c r="D40" s="119" t="s">
        <v>12</v>
      </c>
      <c r="E40" s="91" t="s">
        <v>339</v>
      </c>
      <c r="F40" s="320">
        <v>266.67</v>
      </c>
      <c r="G40" s="326">
        <v>999851</v>
      </c>
      <c r="H40" s="265">
        <v>999485</v>
      </c>
      <c r="I40" s="265">
        <f>G40-H40</f>
        <v>366</v>
      </c>
      <c r="J40" s="265">
        <f>$F40*I40</f>
        <v>97601.22</v>
      </c>
      <c r="K40" s="772">
        <f>J40/1000000</f>
        <v>0.09760122</v>
      </c>
      <c r="L40" s="326">
        <v>999999</v>
      </c>
      <c r="M40" s="265">
        <v>999999</v>
      </c>
      <c r="N40" s="265">
        <f>L40-M40</f>
        <v>0</v>
      </c>
      <c r="O40" s="265">
        <f>$F40*N40</f>
        <v>0</v>
      </c>
      <c r="P40" s="772">
        <f>O40/1000000</f>
        <v>0</v>
      </c>
      <c r="Q40" s="477"/>
    </row>
    <row r="41" spans="1:17" ht="15.75" customHeight="1">
      <c r="A41" s="264">
        <v>27</v>
      </c>
      <c r="B41" s="330" t="s">
        <v>33</v>
      </c>
      <c r="C41" s="320">
        <v>5128405</v>
      </c>
      <c r="D41" s="119" t="s">
        <v>12</v>
      </c>
      <c r="E41" s="91" t="s">
        <v>339</v>
      </c>
      <c r="F41" s="320">
        <v>500</v>
      </c>
      <c r="G41" s="326">
        <v>7279</v>
      </c>
      <c r="H41" s="265">
        <v>7199</v>
      </c>
      <c r="I41" s="327">
        <f>G41-H41</f>
        <v>80</v>
      </c>
      <c r="J41" s="327">
        <f>$F41*I41</f>
        <v>40000</v>
      </c>
      <c r="K41" s="328">
        <f>J41/1000000</f>
        <v>0.04</v>
      </c>
      <c r="L41" s="326">
        <v>1767</v>
      </c>
      <c r="M41" s="265">
        <v>1746</v>
      </c>
      <c r="N41" s="327">
        <f>L41-M41</f>
        <v>21</v>
      </c>
      <c r="O41" s="327">
        <f>$F41*N41</f>
        <v>10500</v>
      </c>
      <c r="P41" s="328">
        <f>O41/1000000</f>
        <v>0.0105</v>
      </c>
      <c r="Q41" s="447"/>
    </row>
    <row r="42" spans="1:17" ht="16.5" customHeight="1">
      <c r="A42" s="264"/>
      <c r="B42" s="331" t="s">
        <v>34</v>
      </c>
      <c r="C42" s="320"/>
      <c r="D42" s="79"/>
      <c r="E42" s="91"/>
      <c r="F42" s="320"/>
      <c r="G42" s="326"/>
      <c r="H42" s="327"/>
      <c r="I42" s="327"/>
      <c r="J42" s="327"/>
      <c r="K42" s="328"/>
      <c r="L42" s="326"/>
      <c r="M42" s="327"/>
      <c r="N42" s="327"/>
      <c r="O42" s="327"/>
      <c r="P42" s="328"/>
      <c r="Q42" s="447"/>
    </row>
    <row r="43" spans="1:17" ht="15" customHeight="1">
      <c r="A43" s="264">
        <v>28</v>
      </c>
      <c r="B43" s="330" t="s">
        <v>35</v>
      </c>
      <c r="C43" s="320">
        <v>4865041</v>
      </c>
      <c r="D43" s="119" t="s">
        <v>12</v>
      </c>
      <c r="E43" s="91" t="s">
        <v>339</v>
      </c>
      <c r="F43" s="320">
        <v>-1000</v>
      </c>
      <c r="G43" s="326">
        <v>1595</v>
      </c>
      <c r="H43" s="265">
        <v>1257</v>
      </c>
      <c r="I43" s="327">
        <f>G43-H43</f>
        <v>338</v>
      </c>
      <c r="J43" s="327">
        <f>$F43*I43</f>
        <v>-338000</v>
      </c>
      <c r="K43" s="328">
        <f>J43/1000000</f>
        <v>-0.338</v>
      </c>
      <c r="L43" s="326">
        <v>996962</v>
      </c>
      <c r="M43" s="265">
        <v>996962</v>
      </c>
      <c r="N43" s="327">
        <f>L43-M43</f>
        <v>0</v>
      </c>
      <c r="O43" s="327">
        <f>$F43*N43</f>
        <v>0</v>
      </c>
      <c r="P43" s="328">
        <f>O43/1000000</f>
        <v>0</v>
      </c>
      <c r="Q43" s="447"/>
    </row>
    <row r="44" spans="1:17" ht="13.5" customHeight="1">
      <c r="A44" s="264">
        <v>29</v>
      </c>
      <c r="B44" s="330" t="s">
        <v>16</v>
      </c>
      <c r="C44" s="320">
        <v>5295182</v>
      </c>
      <c r="D44" s="119" t="s">
        <v>12</v>
      </c>
      <c r="E44" s="91" t="s">
        <v>339</v>
      </c>
      <c r="F44" s="320">
        <v>-500</v>
      </c>
      <c r="G44" s="326">
        <v>22513</v>
      </c>
      <c r="H44" s="265">
        <v>18308</v>
      </c>
      <c r="I44" s="327">
        <f>G44-H44</f>
        <v>4205</v>
      </c>
      <c r="J44" s="327">
        <f>$F44*I44</f>
        <v>-2102500</v>
      </c>
      <c r="K44" s="328">
        <f>J44/1000000</f>
        <v>-2.1025</v>
      </c>
      <c r="L44" s="326">
        <v>14971</v>
      </c>
      <c r="M44" s="265">
        <v>14971</v>
      </c>
      <c r="N44" s="327">
        <f>L44-M44</f>
        <v>0</v>
      </c>
      <c r="O44" s="327">
        <f>$F44*N44</f>
        <v>0</v>
      </c>
      <c r="P44" s="328">
        <f>O44/1000000</f>
        <v>0</v>
      </c>
      <c r="Q44" s="444"/>
    </row>
    <row r="45" spans="1:17" ht="13.5" customHeight="1">
      <c r="A45" s="265">
        <v>30</v>
      </c>
      <c r="B45" s="330" t="s">
        <v>17</v>
      </c>
      <c r="C45" s="320">
        <v>5295168</v>
      </c>
      <c r="D45" s="119" t="s">
        <v>12</v>
      </c>
      <c r="E45" s="91" t="s">
        <v>339</v>
      </c>
      <c r="F45" s="320">
        <v>-1000</v>
      </c>
      <c r="G45" s="326">
        <v>18889</v>
      </c>
      <c r="H45" s="327">
        <v>18889</v>
      </c>
      <c r="I45" s="327">
        <f>G45-H45</f>
        <v>0</v>
      </c>
      <c r="J45" s="327">
        <f>$F45*I45</f>
        <v>0</v>
      </c>
      <c r="K45" s="328">
        <f>J45/1000000</f>
        <v>0</v>
      </c>
      <c r="L45" s="326">
        <v>497</v>
      </c>
      <c r="M45" s="327">
        <v>497</v>
      </c>
      <c r="N45" s="327">
        <f>L45-M45</f>
        <v>0</v>
      </c>
      <c r="O45" s="327">
        <f>$F45*N45</f>
        <v>0</v>
      </c>
      <c r="P45" s="328">
        <f>O45/1000000</f>
        <v>0</v>
      </c>
      <c r="Q45" s="444"/>
    </row>
    <row r="46" spans="2:17" ht="14.25" customHeight="1">
      <c r="B46" s="331" t="s">
        <v>36</v>
      </c>
      <c r="C46" s="320"/>
      <c r="D46" s="79"/>
      <c r="E46" s="91"/>
      <c r="F46" s="320"/>
      <c r="G46" s="326"/>
      <c r="H46" s="327"/>
      <c r="I46" s="327"/>
      <c r="J46" s="327"/>
      <c r="K46" s="328"/>
      <c r="L46" s="326"/>
      <c r="M46" s="327"/>
      <c r="N46" s="327"/>
      <c r="O46" s="327"/>
      <c r="P46" s="328"/>
      <c r="Q46" s="447"/>
    </row>
    <row r="47" spans="1:17" ht="15.75" customHeight="1">
      <c r="A47" s="264">
        <v>31</v>
      </c>
      <c r="B47" s="330" t="s">
        <v>37</v>
      </c>
      <c r="C47" s="320">
        <v>4864989</v>
      </c>
      <c r="D47" s="119" t="s">
        <v>12</v>
      </c>
      <c r="E47" s="91" t="s">
        <v>339</v>
      </c>
      <c r="F47" s="320">
        <v>-1000</v>
      </c>
      <c r="G47" s="326">
        <v>21949</v>
      </c>
      <c r="H47" s="327">
        <v>21941</v>
      </c>
      <c r="I47" s="327">
        <f>G47-H47</f>
        <v>8</v>
      </c>
      <c r="J47" s="327">
        <f>$F47*I47</f>
        <v>-8000</v>
      </c>
      <c r="K47" s="328">
        <f>J47/1000000</f>
        <v>-0.008</v>
      </c>
      <c r="L47" s="326">
        <v>998532</v>
      </c>
      <c r="M47" s="327">
        <v>998532</v>
      </c>
      <c r="N47" s="327">
        <f>L47-M47</f>
        <v>0</v>
      </c>
      <c r="O47" s="327">
        <f>$F47*N47</f>
        <v>0</v>
      </c>
      <c r="P47" s="328">
        <f>O47/1000000</f>
        <v>0</v>
      </c>
      <c r="Q47" s="458" t="s">
        <v>481</v>
      </c>
    </row>
    <row r="48" spans="1:17" ht="15.75" customHeight="1">
      <c r="A48" s="264"/>
      <c r="B48" s="330"/>
      <c r="C48" s="320"/>
      <c r="D48" s="119"/>
      <c r="E48" s="91"/>
      <c r="F48" s="320"/>
      <c r="G48" s="326"/>
      <c r="H48" s="327"/>
      <c r="I48" s="327"/>
      <c r="J48" s="327"/>
      <c r="K48" s="328">
        <v>-0.01</v>
      </c>
      <c r="L48" s="326"/>
      <c r="M48" s="327"/>
      <c r="N48" s="327"/>
      <c r="O48" s="327"/>
      <c r="P48" s="328">
        <v>0</v>
      </c>
      <c r="Q48" s="458" t="s">
        <v>482</v>
      </c>
    </row>
    <row r="49" spans="1:17" ht="15.75" customHeight="1">
      <c r="A49" s="264"/>
      <c r="B49" s="330"/>
      <c r="C49" s="320">
        <v>4864911</v>
      </c>
      <c r="D49" s="119" t="s">
        <v>12</v>
      </c>
      <c r="E49" s="91" t="s">
        <v>339</v>
      </c>
      <c r="F49" s="320">
        <v>-1000</v>
      </c>
      <c r="G49" s="326">
        <v>678</v>
      </c>
      <c r="H49" s="327">
        <v>0</v>
      </c>
      <c r="I49" s="327">
        <f>G49-H49</f>
        <v>678</v>
      </c>
      <c r="J49" s="327">
        <f>$F49*I49</f>
        <v>-678000</v>
      </c>
      <c r="K49" s="328">
        <f>J49/1000000</f>
        <v>-0.678</v>
      </c>
      <c r="L49" s="326">
        <v>999970</v>
      </c>
      <c r="M49" s="327">
        <v>1000000</v>
      </c>
      <c r="N49" s="327">
        <f>L49-M49</f>
        <v>-30</v>
      </c>
      <c r="O49" s="327">
        <f>$F49*N49</f>
        <v>30000</v>
      </c>
      <c r="P49" s="328">
        <f>O49/1000000</f>
        <v>0.03</v>
      </c>
      <c r="Q49" s="447" t="s">
        <v>478</v>
      </c>
    </row>
    <row r="50" spans="1:17" ht="15.75" customHeight="1">
      <c r="A50" s="264"/>
      <c r="B50" s="331" t="s">
        <v>373</v>
      </c>
      <c r="C50" s="320"/>
      <c r="D50" s="119"/>
      <c r="E50" s="91"/>
      <c r="F50" s="320"/>
      <c r="G50" s="326"/>
      <c r="H50" s="327"/>
      <c r="I50" s="327"/>
      <c r="J50" s="327"/>
      <c r="K50" s="328"/>
      <c r="L50" s="326"/>
      <c r="M50" s="327"/>
      <c r="N50" s="327"/>
      <c r="O50" s="327"/>
      <c r="P50" s="328"/>
      <c r="Q50" s="447"/>
    </row>
    <row r="51" spans="1:17" ht="15.75" customHeight="1">
      <c r="A51" s="264">
        <v>32</v>
      </c>
      <c r="B51" s="330" t="s">
        <v>422</v>
      </c>
      <c r="C51" s="320">
        <v>4864973</v>
      </c>
      <c r="D51" s="119" t="s">
        <v>12</v>
      </c>
      <c r="E51" s="91" t="s">
        <v>339</v>
      </c>
      <c r="F51" s="320">
        <v>-2000</v>
      </c>
      <c r="G51" s="326">
        <v>24984</v>
      </c>
      <c r="H51" s="327">
        <v>23365</v>
      </c>
      <c r="I51" s="327">
        <f>G51-H51</f>
        <v>1619</v>
      </c>
      <c r="J51" s="327">
        <f>$F51*I51</f>
        <v>-3238000</v>
      </c>
      <c r="K51" s="328">
        <f>J51/1000000</f>
        <v>-3.238</v>
      </c>
      <c r="L51" s="326">
        <v>96</v>
      </c>
      <c r="M51" s="327">
        <v>96</v>
      </c>
      <c r="N51" s="327">
        <f>L51-M51</f>
        <v>0</v>
      </c>
      <c r="O51" s="327">
        <f>$F51*N51</f>
        <v>0</v>
      </c>
      <c r="P51" s="328">
        <f>O51/1000000</f>
        <v>0</v>
      </c>
      <c r="Q51" s="447"/>
    </row>
    <row r="52" spans="1:17" ht="18.75" customHeight="1">
      <c r="A52" s="264">
        <v>33</v>
      </c>
      <c r="B52" s="330" t="s">
        <v>380</v>
      </c>
      <c r="C52" s="320">
        <v>4864992</v>
      </c>
      <c r="D52" s="119" t="s">
        <v>12</v>
      </c>
      <c r="E52" s="91" t="s">
        <v>339</v>
      </c>
      <c r="F52" s="320">
        <v>-1000</v>
      </c>
      <c r="G52" s="326">
        <v>42027</v>
      </c>
      <c r="H52" s="327">
        <v>40267</v>
      </c>
      <c r="I52" s="327">
        <f>G52-H52</f>
        <v>1760</v>
      </c>
      <c r="J52" s="327">
        <f>$F52*I52</f>
        <v>-1760000</v>
      </c>
      <c r="K52" s="328">
        <f>J52/1000000</f>
        <v>-1.76</v>
      </c>
      <c r="L52" s="326">
        <v>998777</v>
      </c>
      <c r="M52" s="327">
        <v>998777</v>
      </c>
      <c r="N52" s="327">
        <f>L52-M52</f>
        <v>0</v>
      </c>
      <c r="O52" s="327">
        <f>$F52*N52</f>
        <v>0</v>
      </c>
      <c r="P52" s="328">
        <f>O52/1000000</f>
        <v>0</v>
      </c>
      <c r="Q52" s="745"/>
    </row>
    <row r="53" spans="1:17" ht="15.75" customHeight="1">
      <c r="A53" s="264">
        <v>34</v>
      </c>
      <c r="B53" s="330" t="s">
        <v>374</v>
      </c>
      <c r="C53" s="320">
        <v>4864981</v>
      </c>
      <c r="D53" s="119" t="s">
        <v>12</v>
      </c>
      <c r="E53" s="91" t="s">
        <v>339</v>
      </c>
      <c r="F53" s="320">
        <v>-1000</v>
      </c>
      <c r="G53" s="326">
        <v>81836</v>
      </c>
      <c r="H53" s="327">
        <v>78953</v>
      </c>
      <c r="I53" s="327">
        <f>G53-H53</f>
        <v>2883</v>
      </c>
      <c r="J53" s="327">
        <f>$F53*I53</f>
        <v>-2883000</v>
      </c>
      <c r="K53" s="328">
        <f>J53/1000000</f>
        <v>-2.883</v>
      </c>
      <c r="L53" s="326">
        <v>2426</v>
      </c>
      <c r="M53" s="327">
        <v>2426</v>
      </c>
      <c r="N53" s="327">
        <f>L53-M53</f>
        <v>0</v>
      </c>
      <c r="O53" s="327">
        <f>$F53*N53</f>
        <v>0</v>
      </c>
      <c r="P53" s="328">
        <f>O53/1000000</f>
        <v>0</v>
      </c>
      <c r="Q53" s="745"/>
    </row>
    <row r="54" spans="1:17" ht="12" customHeight="1">
      <c r="A54" s="264"/>
      <c r="B54" s="332" t="s">
        <v>394</v>
      </c>
      <c r="C54" s="320"/>
      <c r="D54" s="119"/>
      <c r="E54" s="91"/>
      <c r="F54" s="320"/>
      <c r="G54" s="326"/>
      <c r="H54" s="327"/>
      <c r="I54" s="327"/>
      <c r="J54" s="327"/>
      <c r="K54" s="328"/>
      <c r="L54" s="326"/>
      <c r="M54" s="327"/>
      <c r="N54" s="327"/>
      <c r="O54" s="327"/>
      <c r="P54" s="328"/>
      <c r="Q54" s="448"/>
    </row>
    <row r="55" spans="1:17" ht="15.75" customHeight="1">
      <c r="A55" s="264">
        <v>35</v>
      </c>
      <c r="B55" s="330" t="s">
        <v>15</v>
      </c>
      <c r="C55" s="320">
        <v>5128463</v>
      </c>
      <c r="D55" s="119" t="s">
        <v>12</v>
      </c>
      <c r="E55" s="91" t="s">
        <v>339</v>
      </c>
      <c r="F55" s="320">
        <v>-1000</v>
      </c>
      <c r="G55" s="326">
        <v>22092</v>
      </c>
      <c r="H55" s="327">
        <v>21967</v>
      </c>
      <c r="I55" s="327">
        <f>G55-H55</f>
        <v>125</v>
      </c>
      <c r="J55" s="327">
        <f>$F55*I55</f>
        <v>-125000</v>
      </c>
      <c r="K55" s="328">
        <f>J55/1000000</f>
        <v>-0.125</v>
      </c>
      <c r="L55" s="326">
        <v>999268</v>
      </c>
      <c r="M55" s="327">
        <v>999270</v>
      </c>
      <c r="N55" s="327">
        <f>L55-M55</f>
        <v>-2</v>
      </c>
      <c r="O55" s="327">
        <f>$F55*N55</f>
        <v>2000</v>
      </c>
      <c r="P55" s="328">
        <f>O55/1000000</f>
        <v>0.002</v>
      </c>
      <c r="Q55" s="448"/>
    </row>
    <row r="56" spans="1:17" ht="18.75" customHeight="1">
      <c r="A56" s="264">
        <v>36</v>
      </c>
      <c r="B56" s="330" t="s">
        <v>16</v>
      </c>
      <c r="C56" s="320">
        <v>5128468</v>
      </c>
      <c r="D56" s="119" t="s">
        <v>12</v>
      </c>
      <c r="E56" s="91" t="s">
        <v>339</v>
      </c>
      <c r="F56" s="320">
        <v>-1000</v>
      </c>
      <c r="G56" s="326">
        <v>11923</v>
      </c>
      <c r="H56" s="327">
        <v>11764</v>
      </c>
      <c r="I56" s="327">
        <f>G56-H56</f>
        <v>159</v>
      </c>
      <c r="J56" s="327">
        <f>$F56*I56</f>
        <v>-159000</v>
      </c>
      <c r="K56" s="328">
        <f>J56/1000000</f>
        <v>-0.159</v>
      </c>
      <c r="L56" s="326">
        <v>916</v>
      </c>
      <c r="M56" s="327">
        <v>914</v>
      </c>
      <c r="N56" s="327">
        <f>L56-M56</f>
        <v>2</v>
      </c>
      <c r="O56" s="327">
        <f>$F56*N56</f>
        <v>-2000</v>
      </c>
      <c r="P56" s="328">
        <f>O56/1000000</f>
        <v>-0.002</v>
      </c>
      <c r="Q56" s="454"/>
    </row>
    <row r="57" spans="1:17" ht="15" customHeight="1">
      <c r="A57" s="264"/>
      <c r="B57" s="332" t="s">
        <v>398</v>
      </c>
      <c r="C57" s="320"/>
      <c r="D57" s="119"/>
      <c r="E57" s="91"/>
      <c r="F57" s="320"/>
      <c r="G57" s="326"/>
      <c r="H57" s="327"/>
      <c r="I57" s="327"/>
      <c r="J57" s="327"/>
      <c r="K57" s="328"/>
      <c r="L57" s="326"/>
      <c r="M57" s="327"/>
      <c r="N57" s="327"/>
      <c r="O57" s="327"/>
      <c r="P57" s="328"/>
      <c r="Q57" s="454"/>
    </row>
    <row r="58" spans="1:17" ht="15.75" customHeight="1">
      <c r="A58" s="264">
        <v>37</v>
      </c>
      <c r="B58" s="330" t="s">
        <v>15</v>
      </c>
      <c r="C58" s="320">
        <v>4864903</v>
      </c>
      <c r="D58" s="119" t="s">
        <v>12</v>
      </c>
      <c r="E58" s="91" t="s">
        <v>339</v>
      </c>
      <c r="F58" s="320">
        <v>-1000</v>
      </c>
      <c r="G58" s="326">
        <v>402</v>
      </c>
      <c r="H58" s="327">
        <v>969</v>
      </c>
      <c r="I58" s="327">
        <f>G58-H58</f>
        <v>-567</v>
      </c>
      <c r="J58" s="327">
        <f>$F58*I58</f>
        <v>567000</v>
      </c>
      <c r="K58" s="328">
        <f>J58/1000000</f>
        <v>0.567</v>
      </c>
      <c r="L58" s="326">
        <v>998710</v>
      </c>
      <c r="M58" s="327">
        <v>998710</v>
      </c>
      <c r="N58" s="327">
        <f>L58-M58</f>
        <v>0</v>
      </c>
      <c r="O58" s="327">
        <f>$F58*N58</f>
        <v>0</v>
      </c>
      <c r="P58" s="328">
        <f>O58/1000000</f>
        <v>0</v>
      </c>
      <c r="Q58" s="444"/>
    </row>
    <row r="59" spans="1:17" ht="15" customHeight="1">
      <c r="A59" s="264">
        <v>38</v>
      </c>
      <c r="B59" s="330" t="s">
        <v>16</v>
      </c>
      <c r="C59" s="320">
        <v>4864946</v>
      </c>
      <c r="D59" s="119" t="s">
        <v>12</v>
      </c>
      <c r="E59" s="91" t="s">
        <v>339</v>
      </c>
      <c r="F59" s="320">
        <v>-1000</v>
      </c>
      <c r="G59" s="326">
        <v>15883</v>
      </c>
      <c r="H59" s="327">
        <v>15377</v>
      </c>
      <c r="I59" s="327">
        <f>G59-H59</f>
        <v>506</v>
      </c>
      <c r="J59" s="327">
        <f>$F59*I59</f>
        <v>-506000</v>
      </c>
      <c r="K59" s="328">
        <f>J59/1000000</f>
        <v>-0.506</v>
      </c>
      <c r="L59" s="326">
        <v>1576</v>
      </c>
      <c r="M59" s="327">
        <v>1576</v>
      </c>
      <c r="N59" s="327">
        <f>L59-M59</f>
        <v>0</v>
      </c>
      <c r="O59" s="327">
        <f>$F59*N59</f>
        <v>0</v>
      </c>
      <c r="P59" s="328">
        <f>O59/1000000</f>
        <v>0</v>
      </c>
      <c r="Q59" s="444"/>
    </row>
    <row r="60" spans="1:17" ht="14.25" customHeight="1">
      <c r="A60" s="264"/>
      <c r="B60" s="332" t="s">
        <v>372</v>
      </c>
      <c r="C60" s="320"/>
      <c r="D60" s="119"/>
      <c r="E60" s="91"/>
      <c r="F60" s="320"/>
      <c r="G60" s="326"/>
      <c r="H60" s="327"/>
      <c r="I60" s="327"/>
      <c r="J60" s="327"/>
      <c r="K60" s="328"/>
      <c r="L60" s="326"/>
      <c r="M60" s="327"/>
      <c r="N60" s="327"/>
      <c r="O60" s="327"/>
      <c r="P60" s="328"/>
      <c r="Q60" s="447"/>
    </row>
    <row r="61" spans="1:17" ht="14.25" customHeight="1">
      <c r="A61" s="264"/>
      <c r="B61" s="332" t="s">
        <v>42</v>
      </c>
      <c r="C61" s="320"/>
      <c r="D61" s="119"/>
      <c r="E61" s="91"/>
      <c r="F61" s="320"/>
      <c r="G61" s="326"/>
      <c r="H61" s="327"/>
      <c r="I61" s="327"/>
      <c r="J61" s="327"/>
      <c r="K61" s="328"/>
      <c r="L61" s="326"/>
      <c r="M61" s="327"/>
      <c r="N61" s="327"/>
      <c r="O61" s="327"/>
      <c r="P61" s="328"/>
      <c r="Q61" s="447"/>
    </row>
    <row r="62" spans="1:17" ht="15.75" customHeight="1">
      <c r="A62" s="265">
        <v>39</v>
      </c>
      <c r="B62" s="330" t="s">
        <v>43</v>
      </c>
      <c r="C62" s="320">
        <v>4864843</v>
      </c>
      <c r="D62" s="119" t="s">
        <v>12</v>
      </c>
      <c r="E62" s="91" t="s">
        <v>339</v>
      </c>
      <c r="F62" s="320">
        <v>1000</v>
      </c>
      <c r="G62" s="326">
        <v>1919</v>
      </c>
      <c r="H62" s="327">
        <v>1903</v>
      </c>
      <c r="I62" s="327">
        <f>G62-H62</f>
        <v>16</v>
      </c>
      <c r="J62" s="327">
        <f>$F62*I62</f>
        <v>16000</v>
      </c>
      <c r="K62" s="328">
        <f>J62/1000000</f>
        <v>0.016</v>
      </c>
      <c r="L62" s="326">
        <v>28604</v>
      </c>
      <c r="M62" s="327">
        <v>28552</v>
      </c>
      <c r="N62" s="327">
        <f>L62-M62</f>
        <v>52</v>
      </c>
      <c r="O62" s="327">
        <f>$F62*N62</f>
        <v>52000</v>
      </c>
      <c r="P62" s="328">
        <f>O62/1000000</f>
        <v>0.052</v>
      </c>
      <c r="Q62" s="447"/>
    </row>
    <row r="63" spans="1:17" s="481" customFormat="1" ht="15.75" customHeight="1" thickBot="1">
      <c r="A63" s="307">
        <v>40</v>
      </c>
      <c r="B63" s="330" t="s">
        <v>44</v>
      </c>
      <c r="C63" s="301">
        <v>5295123</v>
      </c>
      <c r="D63" s="248" t="s">
        <v>12</v>
      </c>
      <c r="E63" s="249" t="s">
        <v>339</v>
      </c>
      <c r="F63" s="467">
        <v>100</v>
      </c>
      <c r="G63" s="326">
        <v>13737</v>
      </c>
      <c r="H63" s="327">
        <v>12607</v>
      </c>
      <c r="I63" s="327">
        <f>G63-H63</f>
        <v>1130</v>
      </c>
      <c r="J63" s="327">
        <f>$F63*I63</f>
        <v>113000</v>
      </c>
      <c r="K63" s="328">
        <f>J63/1000000</f>
        <v>0.113</v>
      </c>
      <c r="L63" s="326">
        <v>26590</v>
      </c>
      <c r="M63" s="327">
        <v>29913</v>
      </c>
      <c r="N63" s="327">
        <f>L63-M63</f>
        <v>-3323</v>
      </c>
      <c r="O63" s="327">
        <f>$F63*N63</f>
        <v>-332300</v>
      </c>
      <c r="P63" s="328">
        <f>O63/1000000</f>
        <v>-0.3323</v>
      </c>
      <c r="Q63" s="468"/>
    </row>
    <row r="64" spans="1:17" ht="21.75" customHeight="1" thickBot="1" thickTop="1">
      <c r="A64" s="265"/>
      <c r="B64" s="466" t="s">
        <v>304</v>
      </c>
      <c r="C64" s="36"/>
      <c r="D64" s="79"/>
      <c r="E64" s="91"/>
      <c r="F64" s="36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529" t="str">
        <f>Q1</f>
        <v>SEPTEMBER-2018</v>
      </c>
    </row>
    <row r="65" spans="1:17" ht="15.75" customHeight="1" thickTop="1">
      <c r="A65" s="263"/>
      <c r="B65" s="329" t="s">
        <v>45</v>
      </c>
      <c r="C65" s="310"/>
      <c r="D65" s="88"/>
      <c r="E65" s="88"/>
      <c r="F65" s="310"/>
      <c r="G65" s="530"/>
      <c r="H65" s="531"/>
      <c r="I65" s="531"/>
      <c r="J65" s="531"/>
      <c r="K65" s="532"/>
      <c r="L65" s="530"/>
      <c r="M65" s="531"/>
      <c r="N65" s="531"/>
      <c r="O65" s="531"/>
      <c r="P65" s="532"/>
      <c r="Q65" s="533"/>
    </row>
    <row r="66" spans="1:17" ht="15.75" customHeight="1">
      <c r="A66" s="264">
        <v>41</v>
      </c>
      <c r="B66" s="485" t="s">
        <v>80</v>
      </c>
      <c r="C66" s="320">
        <v>4865169</v>
      </c>
      <c r="D66" s="79" t="s">
        <v>12</v>
      </c>
      <c r="E66" s="91" t="s">
        <v>339</v>
      </c>
      <c r="F66" s="320">
        <v>1000</v>
      </c>
      <c r="G66" s="326">
        <v>1272</v>
      </c>
      <c r="H66" s="327">
        <v>1272</v>
      </c>
      <c r="I66" s="327">
        <f>G66-H66</f>
        <v>0</v>
      </c>
      <c r="J66" s="327">
        <f>$F66*I66</f>
        <v>0</v>
      </c>
      <c r="K66" s="328">
        <f>J66/1000000</f>
        <v>0</v>
      </c>
      <c r="L66" s="326">
        <v>61277</v>
      </c>
      <c r="M66" s="327">
        <v>61277</v>
      </c>
      <c r="N66" s="327">
        <f>L66-M66</f>
        <v>0</v>
      </c>
      <c r="O66" s="327">
        <f>$F66*N66</f>
        <v>0</v>
      </c>
      <c r="P66" s="328">
        <f>O66/1000000</f>
        <v>0</v>
      </c>
      <c r="Q66" s="447"/>
    </row>
    <row r="67" spans="1:17" ht="15.75" customHeight="1">
      <c r="A67" s="264"/>
      <c r="B67" s="289" t="s">
        <v>50</v>
      </c>
      <c r="C67" s="321"/>
      <c r="D67" s="50"/>
      <c r="E67" s="50"/>
      <c r="F67" s="321"/>
      <c r="G67" s="326"/>
      <c r="H67" s="327"/>
      <c r="I67" s="327"/>
      <c r="J67" s="327"/>
      <c r="K67" s="328"/>
      <c r="L67" s="326"/>
      <c r="M67" s="327"/>
      <c r="N67" s="327"/>
      <c r="O67" s="327"/>
      <c r="P67" s="328"/>
      <c r="Q67" s="447"/>
    </row>
    <row r="68" spans="1:17" ht="15.75" customHeight="1">
      <c r="A68" s="264">
        <v>42</v>
      </c>
      <c r="B68" s="469" t="s">
        <v>51</v>
      </c>
      <c r="C68" s="321">
        <v>4902572</v>
      </c>
      <c r="D68" s="810" t="s">
        <v>12</v>
      </c>
      <c r="E68" s="91" t="s">
        <v>339</v>
      </c>
      <c r="F68" s="321">
        <v>100</v>
      </c>
      <c r="G68" s="326">
        <v>0</v>
      </c>
      <c r="H68" s="265">
        <v>0</v>
      </c>
      <c r="I68" s="327">
        <f>G68-H68</f>
        <v>0</v>
      </c>
      <c r="J68" s="327">
        <f>$F68*I68</f>
        <v>0</v>
      </c>
      <c r="K68" s="328">
        <f>J68/1000000</f>
        <v>0</v>
      </c>
      <c r="L68" s="326">
        <v>0</v>
      </c>
      <c r="M68" s="265">
        <v>0</v>
      </c>
      <c r="N68" s="327">
        <f>L68-M68</f>
        <v>0</v>
      </c>
      <c r="O68" s="327">
        <f>$F68*N68</f>
        <v>0</v>
      </c>
      <c r="P68" s="328">
        <f>O68/1000000</f>
        <v>0</v>
      </c>
      <c r="Q68" s="763"/>
    </row>
    <row r="69" spans="1:17" ht="15.75" customHeight="1">
      <c r="A69" s="264">
        <v>43</v>
      </c>
      <c r="B69" s="469" t="s">
        <v>52</v>
      </c>
      <c r="C69" s="321">
        <v>4902519</v>
      </c>
      <c r="D69" s="810" t="s">
        <v>12</v>
      </c>
      <c r="E69" s="91" t="s">
        <v>339</v>
      </c>
      <c r="F69" s="321">
        <v>100</v>
      </c>
      <c r="G69" s="326">
        <v>12016</v>
      </c>
      <c r="H69" s="265">
        <v>12016</v>
      </c>
      <c r="I69" s="327">
        <f>G69-H69</f>
        <v>0</v>
      </c>
      <c r="J69" s="327">
        <f>$F69*I69</f>
        <v>0</v>
      </c>
      <c r="K69" s="328">
        <f>J69/1000000</f>
        <v>0</v>
      </c>
      <c r="L69" s="326">
        <v>78939</v>
      </c>
      <c r="M69" s="265">
        <v>78939</v>
      </c>
      <c r="N69" s="327">
        <f>L69-M69</f>
        <v>0</v>
      </c>
      <c r="O69" s="327">
        <f>$F69*N69</f>
        <v>0</v>
      </c>
      <c r="P69" s="328">
        <f>O69/1000000</f>
        <v>0</v>
      </c>
      <c r="Q69" s="447"/>
    </row>
    <row r="70" spans="1:17" ht="15.75" customHeight="1">
      <c r="A70" s="264"/>
      <c r="B70" s="469"/>
      <c r="C70" s="321">
        <v>4902541</v>
      </c>
      <c r="D70" s="810" t="s">
        <v>12</v>
      </c>
      <c r="E70" s="91" t="s">
        <v>339</v>
      </c>
      <c r="F70" s="321">
        <v>100</v>
      </c>
      <c r="G70" s="326">
        <v>17</v>
      </c>
      <c r="H70" s="327">
        <v>0</v>
      </c>
      <c r="I70" s="327">
        <f>G70-H70</f>
        <v>17</v>
      </c>
      <c r="J70" s="327">
        <f>$F70*I70</f>
        <v>1700</v>
      </c>
      <c r="K70" s="328">
        <f>J70/1000000</f>
        <v>0.0017</v>
      </c>
      <c r="L70" s="326">
        <v>5</v>
      </c>
      <c r="M70" s="327">
        <v>0</v>
      </c>
      <c r="N70" s="327">
        <f>L70-M70</f>
        <v>5</v>
      </c>
      <c r="O70" s="327">
        <f>$F70*N70</f>
        <v>500</v>
      </c>
      <c r="P70" s="328">
        <f>O70/1000000</f>
        <v>0.0005</v>
      </c>
      <c r="Q70" s="447" t="s">
        <v>477</v>
      </c>
    </row>
    <row r="71" spans="1:17" ht="15.75" customHeight="1">
      <c r="A71" s="264">
        <v>44</v>
      </c>
      <c r="B71" s="469" t="s">
        <v>53</v>
      </c>
      <c r="C71" s="321">
        <v>4902539</v>
      </c>
      <c r="D71" s="810" t="s">
        <v>12</v>
      </c>
      <c r="E71" s="91" t="s">
        <v>339</v>
      </c>
      <c r="F71" s="321">
        <v>100</v>
      </c>
      <c r="G71" s="326">
        <v>1967</v>
      </c>
      <c r="H71" s="327">
        <v>1910</v>
      </c>
      <c r="I71" s="327">
        <f>G71-H71</f>
        <v>57</v>
      </c>
      <c r="J71" s="327">
        <f>$F71*I71</f>
        <v>5700</v>
      </c>
      <c r="K71" s="328">
        <f>J71/1000000</f>
        <v>0.0057</v>
      </c>
      <c r="L71" s="326">
        <v>26101</v>
      </c>
      <c r="M71" s="327">
        <v>25599</v>
      </c>
      <c r="N71" s="327">
        <f>L71-M71</f>
        <v>502</v>
      </c>
      <c r="O71" s="327">
        <f>$F71*N71</f>
        <v>50200</v>
      </c>
      <c r="P71" s="328">
        <f>O71/1000000</f>
        <v>0.0502</v>
      </c>
      <c r="Q71" s="447"/>
    </row>
    <row r="72" spans="1:17" ht="15.75" customHeight="1">
      <c r="A72" s="264"/>
      <c r="B72" s="289" t="s">
        <v>54</v>
      </c>
      <c r="C72" s="321"/>
      <c r="D72" s="50"/>
      <c r="E72" s="50"/>
      <c r="F72" s="321"/>
      <c r="G72" s="326"/>
      <c r="H72" s="327"/>
      <c r="I72" s="327"/>
      <c r="J72" s="327"/>
      <c r="K72" s="328"/>
      <c r="L72" s="326"/>
      <c r="M72" s="327"/>
      <c r="N72" s="327"/>
      <c r="O72" s="327"/>
      <c r="P72" s="328"/>
      <c r="Q72" s="447"/>
    </row>
    <row r="73" spans="1:17" ht="15.75" customHeight="1">
      <c r="A73" s="264">
        <v>45</v>
      </c>
      <c r="B73" s="469" t="s">
        <v>55</v>
      </c>
      <c r="C73" s="321">
        <v>4902591</v>
      </c>
      <c r="D73" s="810" t="s">
        <v>12</v>
      </c>
      <c r="E73" s="91" t="s">
        <v>339</v>
      </c>
      <c r="F73" s="321">
        <v>1333</v>
      </c>
      <c r="G73" s="326">
        <v>410</v>
      </c>
      <c r="H73" s="327">
        <v>387</v>
      </c>
      <c r="I73" s="327">
        <f aca="true" t="shared" si="6" ref="I73:I79">G73-H73</f>
        <v>23</v>
      </c>
      <c r="J73" s="327">
        <f aca="true" t="shared" si="7" ref="J73:J79">$F73*I73</f>
        <v>30659</v>
      </c>
      <c r="K73" s="328">
        <f aca="true" t="shared" si="8" ref="K73:K79">J73/1000000</f>
        <v>0.030659</v>
      </c>
      <c r="L73" s="326">
        <v>366</v>
      </c>
      <c r="M73" s="327">
        <v>361</v>
      </c>
      <c r="N73" s="327">
        <f aca="true" t="shared" si="9" ref="N73:N79">L73-M73</f>
        <v>5</v>
      </c>
      <c r="O73" s="327">
        <f aca="true" t="shared" si="10" ref="O73:O79">$F73*N73</f>
        <v>6665</v>
      </c>
      <c r="P73" s="328">
        <f aca="true" t="shared" si="11" ref="P73:P79">O73/1000000</f>
        <v>0.006665</v>
      </c>
      <c r="Q73" s="447"/>
    </row>
    <row r="74" spans="1:17" ht="15.75" customHeight="1">
      <c r="A74" s="264">
        <v>46</v>
      </c>
      <c r="B74" s="469" t="s">
        <v>56</v>
      </c>
      <c r="C74" s="321">
        <v>4902565</v>
      </c>
      <c r="D74" s="810" t="s">
        <v>12</v>
      </c>
      <c r="E74" s="91" t="s">
        <v>339</v>
      </c>
      <c r="F74" s="321">
        <v>100</v>
      </c>
      <c r="G74" s="326">
        <v>799</v>
      </c>
      <c r="H74" s="327">
        <v>327</v>
      </c>
      <c r="I74" s="327">
        <f t="shared" si="6"/>
        <v>472</v>
      </c>
      <c r="J74" s="327">
        <f t="shared" si="7"/>
        <v>47200</v>
      </c>
      <c r="K74" s="328">
        <f t="shared" si="8"/>
        <v>0.0472</v>
      </c>
      <c r="L74" s="326">
        <v>1375</v>
      </c>
      <c r="M74" s="327">
        <v>1252</v>
      </c>
      <c r="N74" s="327">
        <f t="shared" si="9"/>
        <v>123</v>
      </c>
      <c r="O74" s="327">
        <f t="shared" si="10"/>
        <v>12300</v>
      </c>
      <c r="P74" s="328">
        <f t="shared" si="11"/>
        <v>0.0123</v>
      </c>
      <c r="Q74" s="447"/>
    </row>
    <row r="75" spans="1:17" ht="15.75" customHeight="1">
      <c r="A75" s="264">
        <v>47</v>
      </c>
      <c r="B75" s="469" t="s">
        <v>57</v>
      </c>
      <c r="C75" s="321">
        <v>4902523</v>
      </c>
      <c r="D75" s="810" t="s">
        <v>12</v>
      </c>
      <c r="E75" s="91" t="s">
        <v>339</v>
      </c>
      <c r="F75" s="321">
        <v>100</v>
      </c>
      <c r="G75" s="326">
        <v>999815</v>
      </c>
      <c r="H75" s="327">
        <v>999815</v>
      </c>
      <c r="I75" s="327">
        <f>G75-H75</f>
        <v>0</v>
      </c>
      <c r="J75" s="327">
        <f t="shared" si="7"/>
        <v>0</v>
      </c>
      <c r="K75" s="328">
        <f t="shared" si="8"/>
        <v>0</v>
      </c>
      <c r="L75" s="326">
        <v>999943</v>
      </c>
      <c r="M75" s="327">
        <v>999943</v>
      </c>
      <c r="N75" s="327">
        <f>L75-M75</f>
        <v>0</v>
      </c>
      <c r="O75" s="327">
        <f t="shared" si="10"/>
        <v>0</v>
      </c>
      <c r="P75" s="328">
        <f t="shared" si="11"/>
        <v>0</v>
      </c>
      <c r="Q75" s="447"/>
    </row>
    <row r="76" spans="1:17" ht="15.75" customHeight="1">
      <c r="A76" s="264">
        <v>48</v>
      </c>
      <c r="B76" s="469" t="s">
        <v>58</v>
      </c>
      <c r="C76" s="321">
        <v>4902547</v>
      </c>
      <c r="D76" s="810" t="s">
        <v>12</v>
      </c>
      <c r="E76" s="91" t="s">
        <v>339</v>
      </c>
      <c r="F76" s="321">
        <v>100</v>
      </c>
      <c r="G76" s="326">
        <v>5885</v>
      </c>
      <c r="H76" s="327">
        <v>5885</v>
      </c>
      <c r="I76" s="327">
        <f t="shared" si="6"/>
        <v>0</v>
      </c>
      <c r="J76" s="327">
        <f t="shared" si="7"/>
        <v>0</v>
      </c>
      <c r="K76" s="328">
        <f t="shared" si="8"/>
        <v>0</v>
      </c>
      <c r="L76" s="326">
        <v>8891</v>
      </c>
      <c r="M76" s="327">
        <v>8891</v>
      </c>
      <c r="N76" s="327">
        <f t="shared" si="9"/>
        <v>0</v>
      </c>
      <c r="O76" s="327">
        <f t="shared" si="10"/>
        <v>0</v>
      </c>
      <c r="P76" s="328">
        <f t="shared" si="11"/>
        <v>0</v>
      </c>
      <c r="Q76" s="447"/>
    </row>
    <row r="77" spans="1:17" ht="15.75" customHeight="1">
      <c r="A77" s="264">
        <v>49</v>
      </c>
      <c r="B77" s="469" t="s">
        <v>59</v>
      </c>
      <c r="C77" s="321">
        <v>4902548</v>
      </c>
      <c r="D77" s="810" t="s">
        <v>12</v>
      </c>
      <c r="E77" s="91" t="s">
        <v>339</v>
      </c>
      <c r="F77" s="486">
        <v>100</v>
      </c>
      <c r="G77" s="326">
        <v>0</v>
      </c>
      <c r="H77" s="327">
        <v>0</v>
      </c>
      <c r="I77" s="327">
        <f>G77-H77</f>
        <v>0</v>
      </c>
      <c r="J77" s="327">
        <f>$F77*I77</f>
        <v>0</v>
      </c>
      <c r="K77" s="328">
        <f>J77/1000000</f>
        <v>0</v>
      </c>
      <c r="L77" s="326">
        <v>0</v>
      </c>
      <c r="M77" s="327">
        <v>0</v>
      </c>
      <c r="N77" s="327">
        <f>L77-M77</f>
        <v>0</v>
      </c>
      <c r="O77" s="327">
        <f>$F77*N77</f>
        <v>0</v>
      </c>
      <c r="P77" s="328">
        <f>O77/1000000</f>
        <v>0</v>
      </c>
      <c r="Q77" s="477"/>
    </row>
    <row r="78" spans="1:17" ht="15.75" customHeight="1">
      <c r="A78" s="264">
        <v>50</v>
      </c>
      <c r="B78" s="469" t="s">
        <v>60</v>
      </c>
      <c r="C78" s="321">
        <v>5295190</v>
      </c>
      <c r="D78" s="810" t="s">
        <v>12</v>
      </c>
      <c r="E78" s="91" t="s">
        <v>339</v>
      </c>
      <c r="F78" s="321">
        <v>100</v>
      </c>
      <c r="G78" s="326">
        <v>1028</v>
      </c>
      <c r="H78" s="327">
        <v>569</v>
      </c>
      <c r="I78" s="327">
        <f t="shared" si="6"/>
        <v>459</v>
      </c>
      <c r="J78" s="327">
        <f t="shared" si="7"/>
        <v>45900</v>
      </c>
      <c r="K78" s="328">
        <f t="shared" si="8"/>
        <v>0.0459</v>
      </c>
      <c r="L78" s="326">
        <v>21753</v>
      </c>
      <c r="M78" s="327">
        <v>21402</v>
      </c>
      <c r="N78" s="327">
        <f t="shared" si="9"/>
        <v>351</v>
      </c>
      <c r="O78" s="327">
        <f t="shared" si="10"/>
        <v>35100</v>
      </c>
      <c r="P78" s="328">
        <f t="shared" si="11"/>
        <v>0.0351</v>
      </c>
      <c r="Q78" s="447"/>
    </row>
    <row r="79" spans="1:17" ht="15.75" customHeight="1">
      <c r="A79" s="264">
        <v>51</v>
      </c>
      <c r="B79" s="469" t="s">
        <v>61</v>
      </c>
      <c r="C79" s="321">
        <v>4902529</v>
      </c>
      <c r="D79" s="810" t="s">
        <v>12</v>
      </c>
      <c r="E79" s="91" t="s">
        <v>339</v>
      </c>
      <c r="F79" s="486">
        <v>44.44</v>
      </c>
      <c r="G79" s="326">
        <v>989588</v>
      </c>
      <c r="H79" s="327">
        <v>989588</v>
      </c>
      <c r="I79" s="327">
        <f t="shared" si="6"/>
        <v>0</v>
      </c>
      <c r="J79" s="327">
        <f t="shared" si="7"/>
        <v>0</v>
      </c>
      <c r="K79" s="328">
        <f t="shared" si="8"/>
        <v>0</v>
      </c>
      <c r="L79" s="326">
        <v>297</v>
      </c>
      <c r="M79" s="327">
        <v>297</v>
      </c>
      <c r="N79" s="327">
        <f t="shared" si="9"/>
        <v>0</v>
      </c>
      <c r="O79" s="327">
        <f t="shared" si="10"/>
        <v>0</v>
      </c>
      <c r="P79" s="328">
        <f t="shared" si="11"/>
        <v>0</v>
      </c>
      <c r="Q79" s="477"/>
    </row>
    <row r="80" spans="1:17" ht="15.75" customHeight="1">
      <c r="A80" s="264"/>
      <c r="B80" s="289" t="s">
        <v>62</v>
      </c>
      <c r="C80" s="321"/>
      <c r="D80" s="50"/>
      <c r="E80" s="50"/>
      <c r="F80" s="321"/>
      <c r="G80" s="326"/>
      <c r="H80" s="327"/>
      <c r="I80" s="327"/>
      <c r="J80" s="327"/>
      <c r="K80" s="328"/>
      <c r="L80" s="326"/>
      <c r="M80" s="327"/>
      <c r="N80" s="327"/>
      <c r="O80" s="327"/>
      <c r="P80" s="328"/>
      <c r="Q80" s="447"/>
    </row>
    <row r="81" spans="1:17" ht="15.75" customHeight="1">
      <c r="A81" s="264">
        <v>52</v>
      </c>
      <c r="B81" s="469" t="s">
        <v>63</v>
      </c>
      <c r="C81" s="321">
        <v>4865088</v>
      </c>
      <c r="D81" s="810" t="s">
        <v>12</v>
      </c>
      <c r="E81" s="91" t="s">
        <v>339</v>
      </c>
      <c r="F81" s="321">
        <v>166.66</v>
      </c>
      <c r="G81" s="326">
        <v>1425</v>
      </c>
      <c r="H81" s="327">
        <v>1420</v>
      </c>
      <c r="I81" s="327">
        <f>G81-H81</f>
        <v>5</v>
      </c>
      <c r="J81" s="327">
        <f>$F81*I81</f>
        <v>833.3</v>
      </c>
      <c r="K81" s="328">
        <f>J81/1000000</f>
        <v>0.0008332999999999999</v>
      </c>
      <c r="L81" s="326">
        <v>6669</v>
      </c>
      <c r="M81" s="327">
        <v>5976</v>
      </c>
      <c r="N81" s="327">
        <f>L81-M81</f>
        <v>693</v>
      </c>
      <c r="O81" s="327">
        <f>$F81*N81</f>
        <v>115495.38</v>
      </c>
      <c r="P81" s="328">
        <f>O81/1000000</f>
        <v>0.11549538000000001</v>
      </c>
      <c r="Q81" s="475"/>
    </row>
    <row r="82" spans="1:17" ht="15.75" customHeight="1">
      <c r="A82" s="264">
        <v>53</v>
      </c>
      <c r="B82" s="469" t="s">
        <v>64</v>
      </c>
      <c r="C82" s="321">
        <v>4902579</v>
      </c>
      <c r="D82" s="810" t="s">
        <v>12</v>
      </c>
      <c r="E82" s="91" t="s">
        <v>339</v>
      </c>
      <c r="F82" s="321">
        <v>500</v>
      </c>
      <c r="G82" s="326">
        <v>999890</v>
      </c>
      <c r="H82" s="327">
        <v>999832</v>
      </c>
      <c r="I82" s="327">
        <f>G82-H82</f>
        <v>58</v>
      </c>
      <c r="J82" s="327">
        <f>$F82*I82</f>
        <v>29000</v>
      </c>
      <c r="K82" s="328">
        <f>J82/1000000</f>
        <v>0.029</v>
      </c>
      <c r="L82" s="326">
        <v>1186</v>
      </c>
      <c r="M82" s="327">
        <v>1083</v>
      </c>
      <c r="N82" s="327">
        <f>L82-M82</f>
        <v>103</v>
      </c>
      <c r="O82" s="327">
        <f>$F82*N82</f>
        <v>51500</v>
      </c>
      <c r="P82" s="328">
        <f>O82/1000000</f>
        <v>0.0515</v>
      </c>
      <c r="Q82" s="447"/>
    </row>
    <row r="83" spans="1:17" ht="15.75" customHeight="1">
      <c r="A83" s="264">
        <v>54</v>
      </c>
      <c r="B83" s="469" t="s">
        <v>65</v>
      </c>
      <c r="C83" s="321">
        <v>4902585</v>
      </c>
      <c r="D83" s="810" t="s">
        <v>12</v>
      </c>
      <c r="E83" s="91" t="s">
        <v>339</v>
      </c>
      <c r="F83" s="486">
        <v>666.67</v>
      </c>
      <c r="G83" s="326">
        <v>1627</v>
      </c>
      <c r="H83" s="327">
        <v>1472</v>
      </c>
      <c r="I83" s="327">
        <f>G83-H83</f>
        <v>155</v>
      </c>
      <c r="J83" s="327">
        <f>$F83*I83</f>
        <v>103333.84999999999</v>
      </c>
      <c r="K83" s="328">
        <f>J83/1000000</f>
        <v>0.10333384999999999</v>
      </c>
      <c r="L83" s="326">
        <v>155</v>
      </c>
      <c r="M83" s="327">
        <v>151</v>
      </c>
      <c r="N83" s="327">
        <f>L83-M83</f>
        <v>4</v>
      </c>
      <c r="O83" s="327">
        <f>$F83*N83</f>
        <v>2666.68</v>
      </c>
      <c r="P83" s="328">
        <f>O83/1000000</f>
        <v>0.00266668</v>
      </c>
      <c r="Q83" s="447"/>
    </row>
    <row r="84" spans="1:17" ht="15.75" customHeight="1">
      <c r="A84" s="264">
        <v>55</v>
      </c>
      <c r="B84" s="469" t="s">
        <v>66</v>
      </c>
      <c r="C84" s="321">
        <v>4865072</v>
      </c>
      <c r="D84" s="810" t="s">
        <v>12</v>
      </c>
      <c r="E84" s="91" t="s">
        <v>339</v>
      </c>
      <c r="F84" s="486">
        <v>666.6666666666666</v>
      </c>
      <c r="G84" s="326">
        <v>4606</v>
      </c>
      <c r="H84" s="327">
        <v>4459</v>
      </c>
      <c r="I84" s="327">
        <f>G84-H84</f>
        <v>147</v>
      </c>
      <c r="J84" s="327">
        <f>$F84*I84</f>
        <v>98000</v>
      </c>
      <c r="K84" s="328">
        <f>J84/1000000</f>
        <v>0.098</v>
      </c>
      <c r="L84" s="326">
        <v>1459</v>
      </c>
      <c r="M84" s="327">
        <v>1455</v>
      </c>
      <c r="N84" s="327">
        <f>L84-M84</f>
        <v>4</v>
      </c>
      <c r="O84" s="327">
        <f>$F84*N84</f>
        <v>2666.6666666666665</v>
      </c>
      <c r="P84" s="328">
        <f>O84/1000000</f>
        <v>0.0026666666666666666</v>
      </c>
      <c r="Q84" s="447"/>
    </row>
    <row r="85" spans="2:17" ht="15.75" customHeight="1">
      <c r="B85" s="289" t="s">
        <v>68</v>
      </c>
      <c r="C85" s="321"/>
      <c r="D85" s="50"/>
      <c r="E85" s="50"/>
      <c r="F85" s="321"/>
      <c r="G85" s="326"/>
      <c r="H85" s="327"/>
      <c r="I85" s="327"/>
      <c r="J85" s="327"/>
      <c r="K85" s="328"/>
      <c r="L85" s="326"/>
      <c r="M85" s="327"/>
      <c r="N85" s="327"/>
      <c r="O85" s="327"/>
      <c r="P85" s="328"/>
      <c r="Q85" s="447"/>
    </row>
    <row r="86" spans="1:17" ht="15.75" customHeight="1">
      <c r="A86" s="264">
        <v>56</v>
      </c>
      <c r="B86" s="469" t="s">
        <v>61</v>
      </c>
      <c r="C86" s="321">
        <v>4902568</v>
      </c>
      <c r="D86" s="810" t="s">
        <v>12</v>
      </c>
      <c r="E86" s="91" t="s">
        <v>339</v>
      </c>
      <c r="F86" s="321">
        <v>100</v>
      </c>
      <c r="G86" s="326">
        <v>997498</v>
      </c>
      <c r="H86" s="327">
        <v>997502</v>
      </c>
      <c r="I86" s="327">
        <f>G86-H86</f>
        <v>-4</v>
      </c>
      <c r="J86" s="327">
        <f>$F86*I86</f>
        <v>-400</v>
      </c>
      <c r="K86" s="328">
        <f>J86/1000000</f>
        <v>-0.0004</v>
      </c>
      <c r="L86" s="326">
        <v>3835</v>
      </c>
      <c r="M86" s="327">
        <v>3864</v>
      </c>
      <c r="N86" s="327">
        <f>L86-M86</f>
        <v>-29</v>
      </c>
      <c r="O86" s="327">
        <f>$F86*N86</f>
        <v>-2900</v>
      </c>
      <c r="P86" s="328">
        <f>O86/1000000</f>
        <v>-0.0029</v>
      </c>
      <c r="Q86" s="458"/>
    </row>
    <row r="87" spans="1:17" ht="15.75" customHeight="1">
      <c r="A87" s="264">
        <v>57</v>
      </c>
      <c r="B87" s="469" t="s">
        <v>69</v>
      </c>
      <c r="C87" s="321">
        <v>4902549</v>
      </c>
      <c r="D87" s="810" t="s">
        <v>12</v>
      </c>
      <c r="E87" s="91" t="s">
        <v>339</v>
      </c>
      <c r="F87" s="321">
        <v>100</v>
      </c>
      <c r="G87" s="326">
        <v>999748</v>
      </c>
      <c r="H87" s="327">
        <v>999748</v>
      </c>
      <c r="I87" s="327">
        <f>G87-H87</f>
        <v>0</v>
      </c>
      <c r="J87" s="327">
        <f>$F87*I87</f>
        <v>0</v>
      </c>
      <c r="K87" s="328">
        <f>J87/1000000</f>
        <v>0</v>
      </c>
      <c r="L87" s="326">
        <v>999983</v>
      </c>
      <c r="M87" s="327">
        <v>999983</v>
      </c>
      <c r="N87" s="327">
        <f>L87-M87</f>
        <v>0</v>
      </c>
      <c r="O87" s="327">
        <f>$F87*N87</f>
        <v>0</v>
      </c>
      <c r="P87" s="328">
        <f>O87/1000000</f>
        <v>0</v>
      </c>
      <c r="Q87" s="458"/>
    </row>
    <row r="88" spans="1:17" ht="15.75" customHeight="1">
      <c r="A88" s="264">
        <v>58</v>
      </c>
      <c r="B88" s="469" t="s">
        <v>81</v>
      </c>
      <c r="C88" s="321">
        <v>4902527</v>
      </c>
      <c r="D88" s="810" t="s">
        <v>12</v>
      </c>
      <c r="E88" s="91" t="s">
        <v>339</v>
      </c>
      <c r="F88" s="321">
        <v>100</v>
      </c>
      <c r="G88" s="326">
        <v>225</v>
      </c>
      <c r="H88" s="327">
        <v>225</v>
      </c>
      <c r="I88" s="327">
        <f>G88-H88</f>
        <v>0</v>
      </c>
      <c r="J88" s="327">
        <f>$F88*I88</f>
        <v>0</v>
      </c>
      <c r="K88" s="328">
        <f>J88/1000000</f>
        <v>0</v>
      </c>
      <c r="L88" s="326">
        <v>999991</v>
      </c>
      <c r="M88" s="327">
        <v>999991</v>
      </c>
      <c r="N88" s="327">
        <f>L88-M88</f>
        <v>0</v>
      </c>
      <c r="O88" s="327">
        <f>$F88*N88</f>
        <v>0</v>
      </c>
      <c r="P88" s="328">
        <f>O88/1000000</f>
        <v>0</v>
      </c>
      <c r="Q88" s="447"/>
    </row>
    <row r="89" spans="1:17" ht="15.75" customHeight="1">
      <c r="A89" s="265">
        <v>59</v>
      </c>
      <c r="B89" s="469" t="s">
        <v>70</v>
      </c>
      <c r="C89" s="321">
        <v>4902538</v>
      </c>
      <c r="D89" s="810" t="s">
        <v>12</v>
      </c>
      <c r="E89" s="91" t="s">
        <v>339</v>
      </c>
      <c r="F89" s="321">
        <v>100</v>
      </c>
      <c r="G89" s="326">
        <v>999762</v>
      </c>
      <c r="H89" s="327">
        <v>999762</v>
      </c>
      <c r="I89" s="327">
        <f>G89-H89</f>
        <v>0</v>
      </c>
      <c r="J89" s="327">
        <f>$F89*I89</f>
        <v>0</v>
      </c>
      <c r="K89" s="328">
        <f>J89/1000000</f>
        <v>0</v>
      </c>
      <c r="L89" s="326">
        <v>999987</v>
      </c>
      <c r="M89" s="327">
        <v>999987</v>
      </c>
      <c r="N89" s="327">
        <f>L89-M89</f>
        <v>0</v>
      </c>
      <c r="O89" s="327">
        <f>$F89*N89</f>
        <v>0</v>
      </c>
      <c r="P89" s="328">
        <f>O89/1000000</f>
        <v>0</v>
      </c>
      <c r="Q89" s="447"/>
    </row>
    <row r="90" spans="2:17" ht="15.75" customHeight="1">
      <c r="B90" s="289" t="s">
        <v>71</v>
      </c>
      <c r="C90" s="321"/>
      <c r="D90" s="50"/>
      <c r="E90" s="50"/>
      <c r="F90" s="321"/>
      <c r="G90" s="326"/>
      <c r="H90" s="327"/>
      <c r="I90" s="327"/>
      <c r="J90" s="327"/>
      <c r="K90" s="328"/>
      <c r="L90" s="326"/>
      <c r="M90" s="327"/>
      <c r="N90" s="327"/>
      <c r="O90" s="327"/>
      <c r="P90" s="328"/>
      <c r="Q90" s="447"/>
    </row>
    <row r="91" spans="1:17" ht="15.75" customHeight="1">
      <c r="A91" s="264">
        <v>60</v>
      </c>
      <c r="B91" s="469" t="s">
        <v>72</v>
      </c>
      <c r="C91" s="321">
        <v>4902540</v>
      </c>
      <c r="D91" s="810" t="s">
        <v>12</v>
      </c>
      <c r="E91" s="91" t="s">
        <v>339</v>
      </c>
      <c r="F91" s="321">
        <v>100</v>
      </c>
      <c r="G91" s="326">
        <v>6378</v>
      </c>
      <c r="H91" s="327">
        <v>5754</v>
      </c>
      <c r="I91" s="327">
        <f>G91-H91</f>
        <v>624</v>
      </c>
      <c r="J91" s="327">
        <f>$F91*I91</f>
        <v>62400</v>
      </c>
      <c r="K91" s="328">
        <f>J91/1000000</f>
        <v>0.0624</v>
      </c>
      <c r="L91" s="326">
        <v>10957</v>
      </c>
      <c r="M91" s="327">
        <v>10941</v>
      </c>
      <c r="N91" s="327">
        <f>L91-M91</f>
        <v>16</v>
      </c>
      <c r="O91" s="327">
        <f>$F91*N91</f>
        <v>1600</v>
      </c>
      <c r="P91" s="328">
        <f>O91/1000000</f>
        <v>0.0016</v>
      </c>
      <c r="Q91" s="458"/>
    </row>
    <row r="92" spans="1:17" ht="15.75" customHeight="1">
      <c r="A92" s="449">
        <v>61</v>
      </c>
      <c r="B92" s="469" t="s">
        <v>73</v>
      </c>
      <c r="C92" s="321">
        <v>4902520</v>
      </c>
      <c r="D92" s="810" t="s">
        <v>12</v>
      </c>
      <c r="E92" s="91" t="s">
        <v>339</v>
      </c>
      <c r="F92" s="321">
        <v>100</v>
      </c>
      <c r="G92" s="326">
        <v>4514</v>
      </c>
      <c r="H92" s="327">
        <v>3960</v>
      </c>
      <c r="I92" s="327">
        <f>G92-H92</f>
        <v>554</v>
      </c>
      <c r="J92" s="327">
        <f>$F92*I92</f>
        <v>55400</v>
      </c>
      <c r="K92" s="328">
        <f>J92/1000000</f>
        <v>0.0554</v>
      </c>
      <c r="L92" s="326">
        <v>363</v>
      </c>
      <c r="M92" s="327">
        <v>355</v>
      </c>
      <c r="N92" s="327">
        <f>L92-M92</f>
        <v>8</v>
      </c>
      <c r="O92" s="327">
        <f>$F92*N92</f>
        <v>800</v>
      </c>
      <c r="P92" s="328">
        <f>O92/1000000</f>
        <v>0.0008</v>
      </c>
      <c r="Q92" s="447"/>
    </row>
    <row r="93" spans="1:17" ht="15.75" customHeight="1">
      <c r="A93" s="264">
        <v>62</v>
      </c>
      <c r="B93" s="469" t="s">
        <v>74</v>
      </c>
      <c r="C93" s="321">
        <v>4902536</v>
      </c>
      <c r="D93" s="810" t="s">
        <v>12</v>
      </c>
      <c r="E93" s="91" t="s">
        <v>339</v>
      </c>
      <c r="F93" s="321">
        <v>100</v>
      </c>
      <c r="G93" s="326">
        <v>24458</v>
      </c>
      <c r="H93" s="327">
        <v>24264</v>
      </c>
      <c r="I93" s="327">
        <f>G93-H93</f>
        <v>194</v>
      </c>
      <c r="J93" s="327">
        <f>$F93*I93</f>
        <v>19400</v>
      </c>
      <c r="K93" s="328">
        <f>J93/1000000</f>
        <v>0.0194</v>
      </c>
      <c r="L93" s="326">
        <v>6140</v>
      </c>
      <c r="M93" s="327">
        <v>6134</v>
      </c>
      <c r="N93" s="327">
        <f>L93-M93</f>
        <v>6</v>
      </c>
      <c r="O93" s="327">
        <f>$F93*N93</f>
        <v>600</v>
      </c>
      <c r="P93" s="328">
        <f>O93/1000000</f>
        <v>0.0006</v>
      </c>
      <c r="Q93" s="458"/>
    </row>
    <row r="94" spans="1:17" ht="15.75" customHeight="1">
      <c r="A94" s="449"/>
      <c r="B94" s="289" t="s">
        <v>31</v>
      </c>
      <c r="C94" s="321"/>
      <c r="D94" s="50"/>
      <c r="E94" s="50"/>
      <c r="F94" s="321"/>
      <c r="G94" s="326"/>
      <c r="H94" s="327"/>
      <c r="I94" s="327"/>
      <c r="J94" s="327"/>
      <c r="K94" s="328"/>
      <c r="L94" s="326"/>
      <c r="M94" s="327"/>
      <c r="N94" s="327"/>
      <c r="O94" s="327"/>
      <c r="P94" s="328"/>
      <c r="Q94" s="447"/>
    </row>
    <row r="95" spans="1:17" ht="15.75" customHeight="1">
      <c r="A95" s="449">
        <v>63</v>
      </c>
      <c r="B95" s="469" t="s">
        <v>67</v>
      </c>
      <c r="C95" s="321">
        <v>4864797</v>
      </c>
      <c r="D95" s="810" t="s">
        <v>12</v>
      </c>
      <c r="E95" s="91" t="s">
        <v>339</v>
      </c>
      <c r="F95" s="321">
        <v>100</v>
      </c>
      <c r="G95" s="326">
        <v>30285</v>
      </c>
      <c r="H95" s="265">
        <v>27025</v>
      </c>
      <c r="I95" s="327">
        <f>G95-H95</f>
        <v>3260</v>
      </c>
      <c r="J95" s="327">
        <f>$F95*I95</f>
        <v>326000</v>
      </c>
      <c r="K95" s="328">
        <f>J95/1000000</f>
        <v>0.326</v>
      </c>
      <c r="L95" s="326">
        <v>1823</v>
      </c>
      <c r="M95" s="265">
        <v>1823</v>
      </c>
      <c r="N95" s="327">
        <f>L95-M95</f>
        <v>0</v>
      </c>
      <c r="O95" s="327">
        <f>$F95*N95</f>
        <v>0</v>
      </c>
      <c r="P95" s="328">
        <f>O95/1000000</f>
        <v>0</v>
      </c>
      <c r="Q95" s="447"/>
    </row>
    <row r="96" spans="1:17" ht="15.75" customHeight="1">
      <c r="A96" s="450">
        <v>64</v>
      </c>
      <c r="B96" s="469" t="s">
        <v>237</v>
      </c>
      <c r="C96" s="321">
        <v>4865086</v>
      </c>
      <c r="D96" s="810" t="s">
        <v>12</v>
      </c>
      <c r="E96" s="91" t="s">
        <v>339</v>
      </c>
      <c r="F96" s="321">
        <v>100</v>
      </c>
      <c r="G96" s="326">
        <v>25768</v>
      </c>
      <c r="H96" s="265">
        <v>25619</v>
      </c>
      <c r="I96" s="327">
        <f>G96-H96</f>
        <v>149</v>
      </c>
      <c r="J96" s="327">
        <f>$F96*I96</f>
        <v>14900</v>
      </c>
      <c r="K96" s="328">
        <f>J96/1000000</f>
        <v>0.0149</v>
      </c>
      <c r="L96" s="326">
        <v>51561</v>
      </c>
      <c r="M96" s="265">
        <v>51555</v>
      </c>
      <c r="N96" s="327">
        <f>L96-M96</f>
        <v>6</v>
      </c>
      <c r="O96" s="327">
        <f>$F96*N96</f>
        <v>600</v>
      </c>
      <c r="P96" s="328">
        <f>O96/1000000</f>
        <v>0.0006</v>
      </c>
      <c r="Q96" s="447"/>
    </row>
    <row r="97" spans="1:17" ht="15.75" customHeight="1">
      <c r="A97" s="450">
        <v>65</v>
      </c>
      <c r="B97" s="469" t="s">
        <v>79</v>
      </c>
      <c r="C97" s="321">
        <v>4902528</v>
      </c>
      <c r="D97" s="810" t="s">
        <v>12</v>
      </c>
      <c r="E97" s="91" t="s">
        <v>339</v>
      </c>
      <c r="F97" s="321">
        <v>-300</v>
      </c>
      <c r="G97" s="326">
        <v>15</v>
      </c>
      <c r="H97" s="265">
        <v>15</v>
      </c>
      <c r="I97" s="327">
        <f>G97-H97</f>
        <v>0</v>
      </c>
      <c r="J97" s="327">
        <f>$F97*I97</f>
        <v>0</v>
      </c>
      <c r="K97" s="328">
        <f>J97/1000000</f>
        <v>0</v>
      </c>
      <c r="L97" s="326">
        <v>302</v>
      </c>
      <c r="M97" s="265">
        <v>302</v>
      </c>
      <c r="N97" s="327">
        <f>L97-M97</f>
        <v>0</v>
      </c>
      <c r="O97" s="327">
        <f>$F97*N97</f>
        <v>0</v>
      </c>
      <c r="P97" s="328">
        <f>O97/1000000</f>
        <v>0</v>
      </c>
      <c r="Q97" s="458"/>
    </row>
    <row r="98" spans="2:17" ht="15.75" customHeight="1">
      <c r="B98" s="331" t="s">
        <v>75</v>
      </c>
      <c r="C98" s="320"/>
      <c r="D98" s="119"/>
      <c r="E98" s="119"/>
      <c r="F98" s="320"/>
      <c r="G98" s="326"/>
      <c r="H98" s="327"/>
      <c r="I98" s="327"/>
      <c r="J98" s="327"/>
      <c r="K98" s="328"/>
      <c r="L98" s="326"/>
      <c r="M98" s="327"/>
      <c r="N98" s="327"/>
      <c r="O98" s="327"/>
      <c r="P98" s="328"/>
      <c r="Q98" s="447"/>
    </row>
    <row r="99" spans="1:17" ht="16.5">
      <c r="A99" s="450">
        <v>66</v>
      </c>
      <c r="B99" s="750" t="s">
        <v>76</v>
      </c>
      <c r="C99" s="320">
        <v>4902577</v>
      </c>
      <c r="D99" s="119" t="s">
        <v>12</v>
      </c>
      <c r="E99" s="91" t="s">
        <v>339</v>
      </c>
      <c r="F99" s="320">
        <v>-400</v>
      </c>
      <c r="G99" s="326">
        <v>995619</v>
      </c>
      <c r="H99" s="327">
        <v>995619</v>
      </c>
      <c r="I99" s="327">
        <f>G99-H99</f>
        <v>0</v>
      </c>
      <c r="J99" s="327">
        <f>$F99*I99</f>
        <v>0</v>
      </c>
      <c r="K99" s="328">
        <f>J99/1000000</f>
        <v>0</v>
      </c>
      <c r="L99" s="326">
        <v>83</v>
      </c>
      <c r="M99" s="327">
        <v>85</v>
      </c>
      <c r="N99" s="327">
        <f>L99-M99</f>
        <v>-2</v>
      </c>
      <c r="O99" s="327">
        <f>$F99*N99</f>
        <v>800</v>
      </c>
      <c r="P99" s="328">
        <f>O99/1000000</f>
        <v>0.0008</v>
      </c>
      <c r="Q99" s="751"/>
    </row>
    <row r="100" spans="1:17" ht="16.5">
      <c r="A100" s="450">
        <v>67</v>
      </c>
      <c r="B100" s="750" t="s">
        <v>77</v>
      </c>
      <c r="C100" s="320">
        <v>4902525</v>
      </c>
      <c r="D100" s="119" t="s">
        <v>12</v>
      </c>
      <c r="E100" s="91" t="s">
        <v>339</v>
      </c>
      <c r="F100" s="320">
        <v>400</v>
      </c>
      <c r="G100" s="326">
        <v>999985</v>
      </c>
      <c r="H100" s="327">
        <v>999985</v>
      </c>
      <c r="I100" s="327">
        <f>G100-H100</f>
        <v>0</v>
      </c>
      <c r="J100" s="327">
        <f>$F100*I100</f>
        <v>0</v>
      </c>
      <c r="K100" s="328">
        <f>J100/1000000</f>
        <v>0</v>
      </c>
      <c r="L100" s="326">
        <v>999705</v>
      </c>
      <c r="M100" s="327">
        <v>999705</v>
      </c>
      <c r="N100" s="327">
        <f>L100-M100</f>
        <v>0</v>
      </c>
      <c r="O100" s="327">
        <f>$F100*N100</f>
        <v>0</v>
      </c>
      <c r="P100" s="328">
        <f>O100/1000000</f>
        <v>0</v>
      </c>
      <c r="Q100" s="458"/>
    </row>
    <row r="101" spans="2:17" ht="16.5">
      <c r="B101" s="289" t="s">
        <v>376</v>
      </c>
      <c r="C101" s="320"/>
      <c r="D101" s="119"/>
      <c r="E101" s="91"/>
      <c r="F101" s="320"/>
      <c r="G101" s="326"/>
      <c r="H101" s="327"/>
      <c r="I101" s="327"/>
      <c r="J101" s="327"/>
      <c r="K101" s="328"/>
      <c r="L101" s="326"/>
      <c r="M101" s="327"/>
      <c r="N101" s="327"/>
      <c r="O101" s="327"/>
      <c r="P101" s="328"/>
      <c r="Q101" s="447"/>
    </row>
    <row r="102" spans="1:17" ht="18">
      <c r="A102" s="450">
        <v>68</v>
      </c>
      <c r="B102" s="469" t="s">
        <v>382</v>
      </c>
      <c r="C102" s="298">
        <v>4864983</v>
      </c>
      <c r="D102" s="119" t="s">
        <v>12</v>
      </c>
      <c r="E102" s="91" t="s">
        <v>339</v>
      </c>
      <c r="F102" s="396">
        <v>800</v>
      </c>
      <c r="G102" s="326">
        <v>995985</v>
      </c>
      <c r="H102" s="327">
        <v>996334</v>
      </c>
      <c r="I102" s="307">
        <f>G102-H102</f>
        <v>-349</v>
      </c>
      <c r="J102" s="307">
        <f>$F102*I102</f>
        <v>-279200</v>
      </c>
      <c r="K102" s="307">
        <f>J102/1000000</f>
        <v>-0.2792</v>
      </c>
      <c r="L102" s="326">
        <v>999916</v>
      </c>
      <c r="M102" s="327">
        <v>999916</v>
      </c>
      <c r="N102" s="307">
        <f>L102-M102</f>
        <v>0</v>
      </c>
      <c r="O102" s="307">
        <f>$F102*N102</f>
        <v>0</v>
      </c>
      <c r="P102" s="307">
        <f>O102/1000000</f>
        <v>0</v>
      </c>
      <c r="Q102" s="447"/>
    </row>
    <row r="103" spans="1:17" ht="18">
      <c r="A103" s="450">
        <v>69</v>
      </c>
      <c r="B103" s="469" t="s">
        <v>392</v>
      </c>
      <c r="C103" s="298">
        <v>4864950</v>
      </c>
      <c r="D103" s="119" t="s">
        <v>12</v>
      </c>
      <c r="E103" s="91" t="s">
        <v>339</v>
      </c>
      <c r="F103" s="396">
        <v>2000</v>
      </c>
      <c r="G103" s="326">
        <v>999940</v>
      </c>
      <c r="H103" s="327">
        <v>999995</v>
      </c>
      <c r="I103" s="307">
        <f>G103-H103</f>
        <v>-55</v>
      </c>
      <c r="J103" s="307">
        <f>$F103*I103</f>
        <v>-110000</v>
      </c>
      <c r="K103" s="307">
        <f>J103/1000000</f>
        <v>-0.11</v>
      </c>
      <c r="L103" s="326">
        <v>1079</v>
      </c>
      <c r="M103" s="327">
        <v>1079</v>
      </c>
      <c r="N103" s="307">
        <f>L103-M103</f>
        <v>0</v>
      </c>
      <c r="O103" s="307">
        <f>$F103*N103</f>
        <v>0</v>
      </c>
      <c r="P103" s="307">
        <f>O103/1000000</f>
        <v>0</v>
      </c>
      <c r="Q103" s="447"/>
    </row>
    <row r="104" spans="2:17" ht="18">
      <c r="B104" s="289" t="s">
        <v>406</v>
      </c>
      <c r="C104" s="298"/>
      <c r="D104" s="119"/>
      <c r="E104" s="91"/>
      <c r="F104" s="320"/>
      <c r="G104" s="326"/>
      <c r="H104" s="327"/>
      <c r="I104" s="307"/>
      <c r="J104" s="307"/>
      <c r="K104" s="307"/>
      <c r="L104" s="326"/>
      <c r="M104" s="327"/>
      <c r="N104" s="307"/>
      <c r="O104" s="307"/>
      <c r="P104" s="307"/>
      <c r="Q104" s="447"/>
    </row>
    <row r="105" spans="1:17" ht="18">
      <c r="A105" s="450">
        <v>70</v>
      </c>
      <c r="B105" s="469" t="s">
        <v>407</v>
      </c>
      <c r="C105" s="298">
        <v>4864810</v>
      </c>
      <c r="D105" s="119" t="s">
        <v>12</v>
      </c>
      <c r="E105" s="91" t="s">
        <v>339</v>
      </c>
      <c r="F105" s="396">
        <v>100</v>
      </c>
      <c r="G105" s="326">
        <v>999426</v>
      </c>
      <c r="H105" s="327">
        <v>995796</v>
      </c>
      <c r="I105" s="327">
        <f>G105-H105</f>
        <v>3630</v>
      </c>
      <c r="J105" s="327">
        <f>$F105*I105</f>
        <v>363000</v>
      </c>
      <c r="K105" s="328">
        <f>J105/1000000</f>
        <v>0.363</v>
      </c>
      <c r="L105" s="326">
        <v>250</v>
      </c>
      <c r="M105" s="327">
        <v>250</v>
      </c>
      <c r="N105" s="327">
        <f>L105-M105</f>
        <v>0</v>
      </c>
      <c r="O105" s="327">
        <f>$F105*N105</f>
        <v>0</v>
      </c>
      <c r="P105" s="328">
        <f>O105/1000000</f>
        <v>0</v>
      </c>
      <c r="Q105" s="447"/>
    </row>
    <row r="106" spans="1:17" s="481" customFormat="1" ht="18">
      <c r="A106" s="350">
        <v>71</v>
      </c>
      <c r="B106" s="695" t="s">
        <v>408</v>
      </c>
      <c r="C106" s="298">
        <v>4864901</v>
      </c>
      <c r="D106" s="119" t="s">
        <v>12</v>
      </c>
      <c r="E106" s="91" t="s">
        <v>339</v>
      </c>
      <c r="F106" s="320">
        <v>250</v>
      </c>
      <c r="G106" s="326">
        <v>1000281</v>
      </c>
      <c r="H106" s="327">
        <v>998593</v>
      </c>
      <c r="I106" s="307">
        <f>G106-H106</f>
        <v>1688</v>
      </c>
      <c r="J106" s="307">
        <f>$F106*I106</f>
        <v>422000</v>
      </c>
      <c r="K106" s="307">
        <f>J106/1000000</f>
        <v>0.422</v>
      </c>
      <c r="L106" s="326">
        <v>255</v>
      </c>
      <c r="M106" s="327">
        <v>255</v>
      </c>
      <c r="N106" s="307">
        <f>L106-M106</f>
        <v>0</v>
      </c>
      <c r="O106" s="307">
        <f>$F106*N106</f>
        <v>0</v>
      </c>
      <c r="P106" s="307">
        <f>O106/1000000</f>
        <v>0</v>
      </c>
      <c r="Q106" s="447"/>
    </row>
    <row r="107" spans="1:17" s="481" customFormat="1" ht="18">
      <c r="A107" s="350"/>
      <c r="B107" s="332" t="s">
        <v>447</v>
      </c>
      <c r="C107" s="298"/>
      <c r="D107" s="119"/>
      <c r="E107" s="91"/>
      <c r="F107" s="320"/>
      <c r="G107" s="326"/>
      <c r="H107" s="327"/>
      <c r="I107" s="307"/>
      <c r="J107" s="307"/>
      <c r="K107" s="307"/>
      <c r="L107" s="326"/>
      <c r="M107" s="327"/>
      <c r="N107" s="307"/>
      <c r="O107" s="307"/>
      <c r="P107" s="307"/>
      <c r="Q107" s="447"/>
    </row>
    <row r="108" spans="1:17" s="481" customFormat="1" ht="18">
      <c r="A108" s="350">
        <v>72</v>
      </c>
      <c r="B108" s="695" t="s">
        <v>453</v>
      </c>
      <c r="C108" s="298">
        <v>4864960</v>
      </c>
      <c r="D108" s="119" t="s">
        <v>12</v>
      </c>
      <c r="E108" s="91" t="s">
        <v>339</v>
      </c>
      <c r="F108" s="320">
        <v>1000</v>
      </c>
      <c r="G108" s="326">
        <v>2533</v>
      </c>
      <c r="H108" s="327">
        <v>2363</v>
      </c>
      <c r="I108" s="327">
        <f>G108-H108</f>
        <v>170</v>
      </c>
      <c r="J108" s="327">
        <f>$F108*I108</f>
        <v>170000</v>
      </c>
      <c r="K108" s="328">
        <f>J108/1000000</f>
        <v>0.17</v>
      </c>
      <c r="L108" s="326">
        <v>1742</v>
      </c>
      <c r="M108" s="327">
        <v>1742</v>
      </c>
      <c r="N108" s="327">
        <f>L108-M108</f>
        <v>0</v>
      </c>
      <c r="O108" s="327">
        <f>$F108*N108</f>
        <v>0</v>
      </c>
      <c r="P108" s="328">
        <f>O108/1000000</f>
        <v>0</v>
      </c>
      <c r="Q108" s="447"/>
    </row>
    <row r="109" spans="1:17" ht="18">
      <c r="A109" s="350">
        <v>73</v>
      </c>
      <c r="B109" s="695" t="s">
        <v>454</v>
      </c>
      <c r="C109" s="298">
        <v>5128441</v>
      </c>
      <c r="D109" s="119" t="s">
        <v>12</v>
      </c>
      <c r="E109" s="91" t="s">
        <v>339</v>
      </c>
      <c r="F109" s="534">
        <v>750</v>
      </c>
      <c r="G109" s="326">
        <v>252</v>
      </c>
      <c r="H109" s="327">
        <v>146</v>
      </c>
      <c r="I109" s="327">
        <f>G109-H109</f>
        <v>106</v>
      </c>
      <c r="J109" s="327">
        <f>$F109*I109</f>
        <v>79500</v>
      </c>
      <c r="K109" s="328">
        <f>J109/1000000</f>
        <v>0.0795</v>
      </c>
      <c r="L109" s="326">
        <v>2642</v>
      </c>
      <c r="M109" s="327">
        <v>2008</v>
      </c>
      <c r="N109" s="327">
        <f>L109-M109</f>
        <v>634</v>
      </c>
      <c r="O109" s="327">
        <f>$F109*N109</f>
        <v>475500</v>
      </c>
      <c r="P109" s="328">
        <f>O109/1000000</f>
        <v>0.4755</v>
      </c>
      <c r="Q109" s="447"/>
    </row>
    <row r="110" spans="2:17" s="484" customFormat="1" ht="15.75" thickBot="1">
      <c r="B110" s="733"/>
      <c r="D110" s="249"/>
      <c r="E110" s="249"/>
      <c r="G110" s="445"/>
      <c r="H110" s="732"/>
      <c r="I110" s="732"/>
      <c r="J110" s="732"/>
      <c r="K110" s="732"/>
      <c r="L110" s="445"/>
      <c r="M110" s="732"/>
      <c r="N110" s="732"/>
      <c r="O110" s="732"/>
      <c r="P110" s="732"/>
      <c r="Q110" s="544"/>
    </row>
    <row r="111" spans="2:16" ht="18.75" thickTop="1">
      <c r="B111" s="146" t="s">
        <v>236</v>
      </c>
      <c r="D111" s="87"/>
      <c r="E111" s="87"/>
      <c r="G111" s="534"/>
      <c r="H111" s="534"/>
      <c r="I111" s="534"/>
      <c r="J111" s="534"/>
      <c r="K111" s="413">
        <f>SUM(K7:K110)</f>
        <v>-8.81867263</v>
      </c>
      <c r="L111" s="534"/>
      <c r="M111" s="534"/>
      <c r="N111" s="534"/>
      <c r="O111" s="534"/>
      <c r="P111" s="413">
        <f>SUM(P7:P110)</f>
        <v>0.03579372666666658</v>
      </c>
    </row>
    <row r="112" spans="2:16" ht="12.75">
      <c r="B112" s="14"/>
      <c r="D112" s="87"/>
      <c r="E112" s="87"/>
      <c r="G112" s="534"/>
      <c r="H112" s="534"/>
      <c r="I112" s="534"/>
      <c r="J112" s="534"/>
      <c r="K112" s="534"/>
      <c r="L112" s="534"/>
      <c r="M112" s="534"/>
      <c r="N112" s="534"/>
      <c r="O112" s="534"/>
      <c r="P112" s="534"/>
    </row>
    <row r="113" spans="2:16" ht="12.75">
      <c r="B113" s="1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</row>
    <row r="114" spans="2:16" ht="12.75">
      <c r="B114" s="14"/>
      <c r="G114" s="534"/>
      <c r="H114" s="534"/>
      <c r="I114" s="534"/>
      <c r="J114" s="534"/>
      <c r="K114" s="534"/>
      <c r="L114" s="534"/>
      <c r="M114" s="534"/>
      <c r="N114" s="534"/>
      <c r="O114" s="534"/>
      <c r="P114" s="534"/>
    </row>
    <row r="115" spans="2:16" ht="12.75">
      <c r="B115" s="14"/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</row>
    <row r="116" spans="2:16" ht="12.75">
      <c r="B116" s="14"/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</row>
    <row r="117" spans="1:16" ht="15.75">
      <c r="A117" s="13"/>
      <c r="G117" s="534"/>
      <c r="H117" s="534"/>
      <c r="I117" s="534"/>
      <c r="J117" s="534"/>
      <c r="K117" s="534"/>
      <c r="L117" s="534"/>
      <c r="M117" s="534"/>
      <c r="N117" s="534"/>
      <c r="O117" s="534"/>
      <c r="P117" s="534"/>
    </row>
    <row r="118" spans="1:17" ht="24" thickBot="1">
      <c r="A118" s="176" t="s">
        <v>235</v>
      </c>
      <c r="G118" s="481"/>
      <c r="H118" s="481"/>
      <c r="I118" s="77" t="s">
        <v>388</v>
      </c>
      <c r="J118" s="481"/>
      <c r="K118" s="481"/>
      <c r="L118" s="481"/>
      <c r="M118" s="481"/>
      <c r="N118" s="77" t="s">
        <v>389</v>
      </c>
      <c r="O118" s="481"/>
      <c r="P118" s="481"/>
      <c r="Q118" s="535" t="str">
        <f>Q1</f>
        <v>SEPTEMBER-2018</v>
      </c>
    </row>
    <row r="119" spans="1:17" ht="39.75" thickBot="1" thickTop="1">
      <c r="A119" s="526" t="s">
        <v>8</v>
      </c>
      <c r="B119" s="503" t="s">
        <v>9</v>
      </c>
      <c r="C119" s="504" t="s">
        <v>1</v>
      </c>
      <c r="D119" s="504" t="s">
        <v>2</v>
      </c>
      <c r="E119" s="504" t="s">
        <v>3</v>
      </c>
      <c r="F119" s="504" t="s">
        <v>10</v>
      </c>
      <c r="G119" s="502" t="str">
        <f>G5</f>
        <v>FINAL READING 30/09/2018</v>
      </c>
      <c r="H119" s="504" t="str">
        <f>H5</f>
        <v>INTIAL READING 01/09/2018</v>
      </c>
      <c r="I119" s="504" t="s">
        <v>4</v>
      </c>
      <c r="J119" s="504" t="s">
        <v>5</v>
      </c>
      <c r="K119" s="527" t="s">
        <v>6</v>
      </c>
      <c r="L119" s="502" t="str">
        <f>G5</f>
        <v>FINAL READING 30/09/2018</v>
      </c>
      <c r="M119" s="504" t="str">
        <f>H5</f>
        <v>INTIAL READING 01/09/2018</v>
      </c>
      <c r="N119" s="504" t="s">
        <v>4</v>
      </c>
      <c r="O119" s="504" t="s">
        <v>5</v>
      </c>
      <c r="P119" s="527" t="s">
        <v>6</v>
      </c>
      <c r="Q119" s="527" t="s">
        <v>302</v>
      </c>
    </row>
    <row r="120" spans="1:16" ht="8.25" customHeight="1" thickBot="1" thickTop="1">
      <c r="A120" s="11"/>
      <c r="B120" s="10"/>
      <c r="C120" s="9"/>
      <c r="D120" s="9"/>
      <c r="E120" s="9"/>
      <c r="F120" s="9"/>
      <c r="G120" s="534"/>
      <c r="H120" s="534"/>
      <c r="I120" s="534"/>
      <c r="J120" s="534"/>
      <c r="K120" s="534"/>
      <c r="L120" s="534"/>
      <c r="M120" s="534"/>
      <c r="N120" s="534"/>
      <c r="O120" s="534"/>
      <c r="P120" s="534"/>
    </row>
    <row r="121" spans="1:17" ht="15.75" customHeight="1" thickTop="1">
      <c r="A121" s="322"/>
      <c r="B121" s="323" t="s">
        <v>26</v>
      </c>
      <c r="C121" s="310"/>
      <c r="D121" s="304"/>
      <c r="E121" s="304"/>
      <c r="F121" s="304"/>
      <c r="G121" s="536"/>
      <c r="H121" s="537"/>
      <c r="I121" s="537"/>
      <c r="J121" s="537"/>
      <c r="K121" s="538"/>
      <c r="L121" s="536"/>
      <c r="M121" s="537"/>
      <c r="N121" s="537"/>
      <c r="O121" s="537"/>
      <c r="P121" s="538"/>
      <c r="Q121" s="533"/>
    </row>
    <row r="122" spans="1:17" ht="15.75" customHeight="1">
      <c r="A122" s="309">
        <v>1</v>
      </c>
      <c r="B122" s="330" t="s">
        <v>78</v>
      </c>
      <c r="C122" s="320">
        <v>5295192</v>
      </c>
      <c r="D122" s="312" t="s">
        <v>12</v>
      </c>
      <c r="E122" s="312" t="s">
        <v>339</v>
      </c>
      <c r="F122" s="320">
        <v>-100</v>
      </c>
      <c r="G122" s="326">
        <v>11004</v>
      </c>
      <c r="H122" s="265">
        <v>10693</v>
      </c>
      <c r="I122" s="327">
        <f>G122-H122</f>
        <v>311</v>
      </c>
      <c r="J122" s="327">
        <f>$F122*I122</f>
        <v>-31100</v>
      </c>
      <c r="K122" s="328">
        <f>J122/1000000</f>
        <v>-0.0311</v>
      </c>
      <c r="L122" s="326">
        <v>103037</v>
      </c>
      <c r="M122" s="265">
        <v>101894</v>
      </c>
      <c r="N122" s="327">
        <f>L122-M122</f>
        <v>1143</v>
      </c>
      <c r="O122" s="327">
        <f>$F122*N122</f>
        <v>-114300</v>
      </c>
      <c r="P122" s="328">
        <f>O122/1000000</f>
        <v>-0.1143</v>
      </c>
      <c r="Q122" s="447"/>
    </row>
    <row r="123" spans="1:17" ht="16.5">
      <c r="A123" s="309"/>
      <c r="B123" s="331" t="s">
        <v>38</v>
      </c>
      <c r="C123" s="320"/>
      <c r="D123" s="334"/>
      <c r="E123" s="334"/>
      <c r="F123" s="320"/>
      <c r="G123" s="326"/>
      <c r="H123" s="265"/>
      <c r="I123" s="327"/>
      <c r="J123" s="327"/>
      <c r="K123" s="328"/>
      <c r="L123" s="326"/>
      <c r="M123" s="265"/>
      <c r="N123" s="327"/>
      <c r="O123" s="327"/>
      <c r="P123" s="328"/>
      <c r="Q123" s="447"/>
    </row>
    <row r="124" spans="1:17" ht="16.5">
      <c r="A124" s="309">
        <v>2</v>
      </c>
      <c r="B124" s="330" t="s">
        <v>39</v>
      </c>
      <c r="C124" s="320">
        <v>5128435</v>
      </c>
      <c r="D124" s="333" t="s">
        <v>12</v>
      </c>
      <c r="E124" s="312" t="s">
        <v>339</v>
      </c>
      <c r="F124" s="320">
        <v>-800</v>
      </c>
      <c r="G124" s="326">
        <v>27</v>
      </c>
      <c r="H124" s="265">
        <v>32</v>
      </c>
      <c r="I124" s="327">
        <f>G124-H124</f>
        <v>-5</v>
      </c>
      <c r="J124" s="327">
        <f>$F124*I124</f>
        <v>4000</v>
      </c>
      <c r="K124" s="328">
        <f>J124/1000000</f>
        <v>0.004</v>
      </c>
      <c r="L124" s="326">
        <v>8908</v>
      </c>
      <c r="M124" s="265">
        <v>8549</v>
      </c>
      <c r="N124" s="327">
        <f>L124-M124</f>
        <v>359</v>
      </c>
      <c r="O124" s="327">
        <f>$F124*N124</f>
        <v>-287200</v>
      </c>
      <c r="P124" s="328">
        <f>O124/1000000</f>
        <v>-0.2872</v>
      </c>
      <c r="Q124" s="447"/>
    </row>
    <row r="125" spans="1:17" ht="15.75" customHeight="1">
      <c r="A125" s="309"/>
      <c r="B125" s="331" t="s">
        <v>18</v>
      </c>
      <c r="C125" s="320"/>
      <c r="D125" s="333"/>
      <c r="E125" s="312"/>
      <c r="F125" s="320"/>
      <c r="G125" s="326"/>
      <c r="H125" s="265"/>
      <c r="I125" s="327"/>
      <c r="J125" s="327"/>
      <c r="K125" s="328"/>
      <c r="L125" s="326"/>
      <c r="M125" s="265"/>
      <c r="N125" s="327"/>
      <c r="O125" s="327"/>
      <c r="P125" s="328"/>
      <c r="Q125" s="447"/>
    </row>
    <row r="126" spans="1:17" ht="16.5">
      <c r="A126" s="309">
        <v>3</v>
      </c>
      <c r="B126" s="330" t="s">
        <v>19</v>
      </c>
      <c r="C126" s="320">
        <v>4864875</v>
      </c>
      <c r="D126" s="333" t="s">
        <v>12</v>
      </c>
      <c r="E126" s="312" t="s">
        <v>339</v>
      </c>
      <c r="F126" s="320">
        <v>-1000</v>
      </c>
      <c r="G126" s="326">
        <v>1406</v>
      </c>
      <c r="H126" s="265">
        <v>1268</v>
      </c>
      <c r="I126" s="327">
        <f>G126-H126</f>
        <v>138</v>
      </c>
      <c r="J126" s="327">
        <f>$F126*I126</f>
        <v>-138000</v>
      </c>
      <c r="K126" s="328">
        <f>J126/1000000</f>
        <v>-0.138</v>
      </c>
      <c r="L126" s="326">
        <v>606</v>
      </c>
      <c r="M126" s="265">
        <v>597</v>
      </c>
      <c r="N126" s="327">
        <f>L126-M126</f>
        <v>9</v>
      </c>
      <c r="O126" s="327">
        <f>$F126*N126</f>
        <v>-9000</v>
      </c>
      <c r="P126" s="328">
        <f>O126/1000000</f>
        <v>-0.009</v>
      </c>
      <c r="Q126" s="746"/>
    </row>
    <row r="127" spans="1:17" ht="16.5">
      <c r="A127" s="309">
        <v>4</v>
      </c>
      <c r="B127" s="330" t="s">
        <v>20</v>
      </c>
      <c r="C127" s="320">
        <v>4864914</v>
      </c>
      <c r="D127" s="333" t="s">
        <v>12</v>
      </c>
      <c r="E127" s="312" t="s">
        <v>339</v>
      </c>
      <c r="F127" s="320">
        <v>-400</v>
      </c>
      <c r="G127" s="326">
        <v>3389</v>
      </c>
      <c r="H127" s="265">
        <v>2737</v>
      </c>
      <c r="I127" s="327">
        <f>G127-H127</f>
        <v>652</v>
      </c>
      <c r="J127" s="327">
        <f>$F127*I127</f>
        <v>-260800</v>
      </c>
      <c r="K127" s="328">
        <f>J127/1000000</f>
        <v>-0.2608</v>
      </c>
      <c r="L127" s="326">
        <v>486</v>
      </c>
      <c r="M127" s="265">
        <v>461</v>
      </c>
      <c r="N127" s="327">
        <f>L127-M127</f>
        <v>25</v>
      </c>
      <c r="O127" s="327">
        <f>$F127*N127</f>
        <v>-10000</v>
      </c>
      <c r="P127" s="328">
        <f>O127/1000000</f>
        <v>-0.01</v>
      </c>
      <c r="Q127" s="447"/>
    </row>
    <row r="128" spans="1:17" ht="16.5">
      <c r="A128" s="539"/>
      <c r="B128" s="540" t="s">
        <v>46</v>
      </c>
      <c r="C128" s="308"/>
      <c r="D128" s="312"/>
      <c r="E128" s="312"/>
      <c r="F128" s="541"/>
      <c r="G128" s="542"/>
      <c r="H128" s="266"/>
      <c r="I128" s="327"/>
      <c r="J128" s="327"/>
      <c r="K128" s="328"/>
      <c r="L128" s="542"/>
      <c r="M128" s="266"/>
      <c r="N128" s="327"/>
      <c r="O128" s="327"/>
      <c r="P128" s="328"/>
      <c r="Q128" s="447"/>
    </row>
    <row r="129" spans="1:17" ht="16.5">
      <c r="A129" s="309">
        <v>5</v>
      </c>
      <c r="B129" s="485" t="s">
        <v>47</v>
      </c>
      <c r="C129" s="320">
        <v>4865149</v>
      </c>
      <c r="D129" s="334" t="s">
        <v>12</v>
      </c>
      <c r="E129" s="312" t="s">
        <v>339</v>
      </c>
      <c r="F129" s="320">
        <v>-187.5</v>
      </c>
      <c r="G129" s="326">
        <v>999806</v>
      </c>
      <c r="H129" s="265">
        <v>999830</v>
      </c>
      <c r="I129" s="327">
        <f>G129-H129</f>
        <v>-24</v>
      </c>
      <c r="J129" s="327">
        <f>$F129*I129</f>
        <v>4500</v>
      </c>
      <c r="K129" s="328">
        <f>J129/1000000</f>
        <v>0.0045</v>
      </c>
      <c r="L129" s="326">
        <v>999934</v>
      </c>
      <c r="M129" s="265">
        <v>999934</v>
      </c>
      <c r="N129" s="327">
        <f>L129-M129</f>
        <v>0</v>
      </c>
      <c r="O129" s="327">
        <f>$F129*N129</f>
        <v>0</v>
      </c>
      <c r="P129" s="328">
        <f>O129/1000000</f>
        <v>0</v>
      </c>
      <c r="Q129" s="477"/>
    </row>
    <row r="130" spans="1:17" ht="16.5">
      <c r="A130" s="309"/>
      <c r="B130" s="331" t="s">
        <v>34</v>
      </c>
      <c r="C130" s="320"/>
      <c r="D130" s="334"/>
      <c r="E130" s="312"/>
      <c r="F130" s="320"/>
      <c r="G130" s="326"/>
      <c r="H130" s="265"/>
      <c r="I130" s="327"/>
      <c r="J130" s="327"/>
      <c r="K130" s="328"/>
      <c r="L130" s="326"/>
      <c r="M130" s="265"/>
      <c r="N130" s="327"/>
      <c r="O130" s="327"/>
      <c r="P130" s="328"/>
      <c r="Q130" s="447"/>
    </row>
    <row r="131" spans="1:17" ht="16.5">
      <c r="A131" s="309">
        <v>6</v>
      </c>
      <c r="B131" s="330" t="s">
        <v>353</v>
      </c>
      <c r="C131" s="320">
        <v>5128439</v>
      </c>
      <c r="D131" s="333" t="s">
        <v>12</v>
      </c>
      <c r="E131" s="312" t="s">
        <v>339</v>
      </c>
      <c r="F131" s="320">
        <v>-800</v>
      </c>
      <c r="G131" s="326">
        <v>972115</v>
      </c>
      <c r="H131" s="265">
        <v>973823</v>
      </c>
      <c r="I131" s="327">
        <f>G131-H131</f>
        <v>-1708</v>
      </c>
      <c r="J131" s="327">
        <f>$F131*I131</f>
        <v>1366400</v>
      </c>
      <c r="K131" s="328">
        <f>J131/1000000</f>
        <v>1.3664</v>
      </c>
      <c r="L131" s="326">
        <v>998693</v>
      </c>
      <c r="M131" s="265">
        <v>998693</v>
      </c>
      <c r="N131" s="327">
        <f>L131-M131</f>
        <v>0</v>
      </c>
      <c r="O131" s="327">
        <f>$F131*N131</f>
        <v>0</v>
      </c>
      <c r="P131" s="328">
        <f>O131/1000000</f>
        <v>0</v>
      </c>
      <c r="Q131" s="447"/>
    </row>
    <row r="132" spans="1:17" ht="16.5">
      <c r="A132" s="309"/>
      <c r="B132" s="332" t="s">
        <v>376</v>
      </c>
      <c r="C132" s="320"/>
      <c r="D132" s="333"/>
      <c r="E132" s="312"/>
      <c r="F132" s="320"/>
      <c r="G132" s="326"/>
      <c r="H132" s="265"/>
      <c r="I132" s="327"/>
      <c r="J132" s="327"/>
      <c r="K132" s="328"/>
      <c r="L132" s="326"/>
      <c r="M132" s="265"/>
      <c r="N132" s="327"/>
      <c r="O132" s="327"/>
      <c r="P132" s="328"/>
      <c r="Q132" s="447"/>
    </row>
    <row r="133" spans="1:17" s="312" customFormat="1" ht="14.25">
      <c r="A133" s="334">
        <v>7</v>
      </c>
      <c r="B133" s="747" t="s">
        <v>381</v>
      </c>
      <c r="C133" s="350">
        <v>4864971</v>
      </c>
      <c r="D133" s="333" t="s">
        <v>12</v>
      </c>
      <c r="E133" s="312" t="s">
        <v>339</v>
      </c>
      <c r="F133" s="333">
        <v>800</v>
      </c>
      <c r="G133" s="346">
        <v>0</v>
      </c>
      <c r="H133" s="334">
        <v>0</v>
      </c>
      <c r="I133" s="334">
        <f>G133-H133</f>
        <v>0</v>
      </c>
      <c r="J133" s="334">
        <f>$F133*I133</f>
        <v>0</v>
      </c>
      <c r="K133" s="334">
        <f>J133/1000000</f>
        <v>0</v>
      </c>
      <c r="L133" s="346">
        <v>0</v>
      </c>
      <c r="M133" s="334">
        <v>0</v>
      </c>
      <c r="N133" s="334">
        <f>L133-M133</f>
        <v>0</v>
      </c>
      <c r="O133" s="334">
        <f>$F133*N133</f>
        <v>0</v>
      </c>
      <c r="P133" s="334">
        <f>O133/1000000</f>
        <v>0</v>
      </c>
      <c r="Q133" s="470"/>
    </row>
    <row r="134" spans="1:17" s="657" customFormat="1" ht="18" customHeight="1">
      <c r="A134" s="346"/>
      <c r="B134" s="741" t="s">
        <v>444</v>
      </c>
      <c r="C134" s="350"/>
      <c r="D134" s="333"/>
      <c r="E134" s="312"/>
      <c r="F134" s="333"/>
      <c r="G134" s="346"/>
      <c r="H134" s="334"/>
      <c r="I134" s="334"/>
      <c r="J134" s="334"/>
      <c r="K134" s="334"/>
      <c r="L134" s="346"/>
      <c r="M134" s="334"/>
      <c r="N134" s="334"/>
      <c r="O134" s="334"/>
      <c r="P134" s="334"/>
      <c r="Q134" s="470"/>
    </row>
    <row r="135" spans="1:17" s="657" customFormat="1" ht="14.25">
      <c r="A135" s="346">
        <v>8</v>
      </c>
      <c r="B135" s="747" t="s">
        <v>445</v>
      </c>
      <c r="C135" s="350">
        <v>4864952</v>
      </c>
      <c r="D135" s="333" t="s">
        <v>12</v>
      </c>
      <c r="E135" s="312" t="s">
        <v>339</v>
      </c>
      <c r="F135" s="333">
        <v>-625</v>
      </c>
      <c r="G135" s="346">
        <v>996947</v>
      </c>
      <c r="H135" s="334">
        <v>998025</v>
      </c>
      <c r="I135" s="334">
        <f>G135-H135</f>
        <v>-1078</v>
      </c>
      <c r="J135" s="334">
        <f>$F135*I135</f>
        <v>673750</v>
      </c>
      <c r="K135" s="334">
        <f>J135/1000000</f>
        <v>0.67375</v>
      </c>
      <c r="L135" s="346">
        <v>999990</v>
      </c>
      <c r="M135" s="334">
        <v>999990</v>
      </c>
      <c r="N135" s="334">
        <f>L135-M135</f>
        <v>0</v>
      </c>
      <c r="O135" s="334">
        <f>$F135*N135</f>
        <v>0</v>
      </c>
      <c r="P135" s="334">
        <f>O135/1000000</f>
        <v>0</v>
      </c>
      <c r="Q135" s="470"/>
    </row>
    <row r="136" spans="1:17" s="657" customFormat="1" ht="14.25">
      <c r="A136" s="346">
        <v>9</v>
      </c>
      <c r="B136" s="747" t="s">
        <v>445</v>
      </c>
      <c r="C136" s="350">
        <v>5129958</v>
      </c>
      <c r="D136" s="333" t="s">
        <v>12</v>
      </c>
      <c r="E136" s="312" t="s">
        <v>339</v>
      </c>
      <c r="F136" s="333">
        <v>-625</v>
      </c>
      <c r="G136" s="346">
        <v>999612</v>
      </c>
      <c r="H136" s="334">
        <v>999566</v>
      </c>
      <c r="I136" s="334">
        <f>G136-H136</f>
        <v>46</v>
      </c>
      <c r="J136" s="334">
        <f>$F136*I136</f>
        <v>-28750</v>
      </c>
      <c r="K136" s="334">
        <f>J136/1000000</f>
        <v>-0.02875</v>
      </c>
      <c r="L136" s="346">
        <v>999883</v>
      </c>
      <c r="M136" s="334">
        <v>999883</v>
      </c>
      <c r="N136" s="334">
        <f>L136-M136</f>
        <v>0</v>
      </c>
      <c r="O136" s="334">
        <f>$F136*N136</f>
        <v>0</v>
      </c>
      <c r="P136" s="334">
        <f>O136/1000000</f>
        <v>0</v>
      </c>
      <c r="Q136" s="470"/>
    </row>
    <row r="137" spans="1:17" s="657" customFormat="1" ht="15">
      <c r="A137" s="346"/>
      <c r="B137" s="741" t="s">
        <v>447</v>
      </c>
      <c r="C137" s="350"/>
      <c r="D137" s="333"/>
      <c r="E137" s="312"/>
      <c r="F137" s="333"/>
      <c r="G137" s="346"/>
      <c r="H137" s="334"/>
      <c r="I137" s="334"/>
      <c r="J137" s="334"/>
      <c r="K137" s="334"/>
      <c r="L137" s="346"/>
      <c r="M137" s="334"/>
      <c r="N137" s="334"/>
      <c r="O137" s="334"/>
      <c r="P137" s="334"/>
      <c r="Q137" s="470"/>
    </row>
    <row r="138" spans="1:17" s="657" customFormat="1" ht="14.25">
      <c r="A138" s="346">
        <v>10</v>
      </c>
      <c r="B138" s="747" t="s">
        <v>448</v>
      </c>
      <c r="C138" s="350">
        <v>4865158</v>
      </c>
      <c r="D138" s="333" t="s">
        <v>12</v>
      </c>
      <c r="E138" s="312" t="s">
        <v>339</v>
      </c>
      <c r="F138" s="333">
        <v>-200</v>
      </c>
      <c r="G138" s="346">
        <v>999703</v>
      </c>
      <c r="H138" s="334">
        <v>999613</v>
      </c>
      <c r="I138" s="334">
        <f>G138-H138</f>
        <v>90</v>
      </c>
      <c r="J138" s="334">
        <f>$F138*I138</f>
        <v>-18000</v>
      </c>
      <c r="K138" s="334">
        <f>J138/1000000</f>
        <v>-0.018</v>
      </c>
      <c r="L138" s="346">
        <v>10283</v>
      </c>
      <c r="M138" s="334">
        <v>7344</v>
      </c>
      <c r="N138" s="334">
        <f>L138-M138</f>
        <v>2939</v>
      </c>
      <c r="O138" s="334">
        <f>$F138*N138</f>
        <v>-587800</v>
      </c>
      <c r="P138" s="334">
        <f>O138/1000000</f>
        <v>-0.5878</v>
      </c>
      <c r="Q138" s="470"/>
    </row>
    <row r="139" spans="1:17" s="657" customFormat="1" ht="14.25">
      <c r="A139" s="346">
        <v>11</v>
      </c>
      <c r="B139" s="747" t="s">
        <v>449</v>
      </c>
      <c r="C139" s="350">
        <v>4864816</v>
      </c>
      <c r="D139" s="333" t="s">
        <v>12</v>
      </c>
      <c r="E139" s="312" t="s">
        <v>339</v>
      </c>
      <c r="F139" s="333">
        <v>-187.5</v>
      </c>
      <c r="G139" s="346">
        <v>999014</v>
      </c>
      <c r="H139" s="334">
        <v>999020</v>
      </c>
      <c r="I139" s="334">
        <f>G139-H139</f>
        <v>-6</v>
      </c>
      <c r="J139" s="334">
        <f>$F139*I139</f>
        <v>1125</v>
      </c>
      <c r="K139" s="334">
        <f>J139/1000000</f>
        <v>0.001125</v>
      </c>
      <c r="L139" s="346">
        <v>4993</v>
      </c>
      <c r="M139" s="334">
        <v>4396</v>
      </c>
      <c r="N139" s="334">
        <f>L139-M139</f>
        <v>597</v>
      </c>
      <c r="O139" s="334">
        <f>$F139*N139</f>
        <v>-111937.5</v>
      </c>
      <c r="P139" s="334">
        <f>O139/1000000</f>
        <v>-0.1119375</v>
      </c>
      <c r="Q139" s="470"/>
    </row>
    <row r="140" spans="1:17" s="657" customFormat="1" ht="14.25">
      <c r="A140" s="346">
        <v>12</v>
      </c>
      <c r="B140" s="747" t="s">
        <v>450</v>
      </c>
      <c r="C140" s="350">
        <v>4864808</v>
      </c>
      <c r="D140" s="333" t="s">
        <v>12</v>
      </c>
      <c r="E140" s="312" t="s">
        <v>339</v>
      </c>
      <c r="F140" s="333">
        <v>-187.5</v>
      </c>
      <c r="G140" s="346">
        <v>998961</v>
      </c>
      <c r="H140" s="334">
        <v>999013</v>
      </c>
      <c r="I140" s="334">
        <f>G140-H140</f>
        <v>-52</v>
      </c>
      <c r="J140" s="334">
        <f>$F140*I140</f>
        <v>9750</v>
      </c>
      <c r="K140" s="334">
        <f>J140/1000000</f>
        <v>0.00975</v>
      </c>
      <c r="L140" s="346">
        <v>3561</v>
      </c>
      <c r="M140" s="334">
        <v>3258</v>
      </c>
      <c r="N140" s="334">
        <f>L140-M140</f>
        <v>303</v>
      </c>
      <c r="O140" s="334">
        <f>$F140*N140</f>
        <v>-56812.5</v>
      </c>
      <c r="P140" s="334">
        <f>O140/1000000</f>
        <v>-0.0568125</v>
      </c>
      <c r="Q140" s="470"/>
    </row>
    <row r="141" spans="1:17" s="657" customFormat="1" ht="14.25">
      <c r="A141" s="346">
        <v>13</v>
      </c>
      <c r="B141" s="747" t="s">
        <v>451</v>
      </c>
      <c r="C141" s="350">
        <v>4865005</v>
      </c>
      <c r="D141" s="333" t="s">
        <v>12</v>
      </c>
      <c r="E141" s="312" t="s">
        <v>339</v>
      </c>
      <c r="F141" s="333">
        <v>-250</v>
      </c>
      <c r="G141" s="346">
        <v>197</v>
      </c>
      <c r="H141" s="334">
        <v>110</v>
      </c>
      <c r="I141" s="334">
        <f>G141-H141</f>
        <v>87</v>
      </c>
      <c r="J141" s="334">
        <f>$F141*I141</f>
        <v>-21750</v>
      </c>
      <c r="K141" s="334">
        <f>J141/1000000</f>
        <v>-0.02175</v>
      </c>
      <c r="L141" s="346">
        <v>5358</v>
      </c>
      <c r="M141" s="334">
        <v>4824</v>
      </c>
      <c r="N141" s="334">
        <f>L141-M141</f>
        <v>534</v>
      </c>
      <c r="O141" s="334">
        <f>$F141*N141</f>
        <v>-133500</v>
      </c>
      <c r="P141" s="334">
        <f>O141/1000000</f>
        <v>-0.1335</v>
      </c>
      <c r="Q141" s="470"/>
    </row>
    <row r="142" spans="1:17" s="744" customFormat="1" ht="15" thickBot="1">
      <c r="A142" s="694">
        <v>14</v>
      </c>
      <c r="B142" s="742" t="s">
        <v>452</v>
      </c>
      <c r="C142" s="743">
        <v>4864822</v>
      </c>
      <c r="D142" s="748" t="s">
        <v>12</v>
      </c>
      <c r="E142" s="744" t="s">
        <v>339</v>
      </c>
      <c r="F142" s="743">
        <v>-100</v>
      </c>
      <c r="G142" s="694">
        <v>999977</v>
      </c>
      <c r="H142" s="743">
        <v>999900</v>
      </c>
      <c r="I142" s="743">
        <f>G142-H142</f>
        <v>77</v>
      </c>
      <c r="J142" s="743">
        <f>$F142*I142</f>
        <v>-7700</v>
      </c>
      <c r="K142" s="743">
        <f>J142/1000000</f>
        <v>-0.0077</v>
      </c>
      <c r="L142" s="694">
        <v>16134</v>
      </c>
      <c r="M142" s="743">
        <v>13134</v>
      </c>
      <c r="N142" s="743">
        <f>L142-M142</f>
        <v>3000</v>
      </c>
      <c r="O142" s="743">
        <f>$F142*N142</f>
        <v>-300000</v>
      </c>
      <c r="P142" s="743">
        <f>O142/1000000</f>
        <v>-0.3</v>
      </c>
      <c r="Q142" s="749"/>
    </row>
    <row r="143" ht="15.75" thickTop="1">
      <c r="L143" s="327"/>
    </row>
    <row r="144" spans="2:16" ht="18">
      <c r="B144" s="302" t="s">
        <v>303</v>
      </c>
      <c r="K144" s="147">
        <f>SUM(K122:K142)</f>
        <v>1.5534249999999998</v>
      </c>
      <c r="P144" s="147">
        <f>SUM(P122:P142)</f>
        <v>-1.61055</v>
      </c>
    </row>
    <row r="145" spans="11:16" ht="15.75">
      <c r="K145" s="82"/>
      <c r="P145" s="82"/>
    </row>
    <row r="146" spans="11:16" ht="15.75">
      <c r="K146" s="82"/>
      <c r="P146" s="82"/>
    </row>
    <row r="147" spans="11:16" ht="15.75">
      <c r="K147" s="82"/>
      <c r="P147" s="82"/>
    </row>
    <row r="148" spans="11:16" ht="15.75">
      <c r="K148" s="82"/>
      <c r="P148" s="82"/>
    </row>
    <row r="149" spans="11:16" ht="15.75">
      <c r="K149" s="82"/>
      <c r="P149" s="82"/>
    </row>
    <row r="150" ht="13.5" thickBot="1"/>
    <row r="151" spans="1:17" ht="31.5" customHeight="1">
      <c r="A151" s="133" t="s">
        <v>238</v>
      </c>
      <c r="B151" s="134"/>
      <c r="C151" s="134"/>
      <c r="D151" s="135"/>
      <c r="E151" s="136"/>
      <c r="F151" s="135"/>
      <c r="G151" s="135"/>
      <c r="H151" s="134"/>
      <c r="I151" s="137"/>
      <c r="J151" s="138"/>
      <c r="K151" s="139"/>
      <c r="L151" s="545"/>
      <c r="M151" s="545"/>
      <c r="N151" s="545"/>
      <c r="O151" s="545"/>
      <c r="P151" s="545"/>
      <c r="Q151" s="546"/>
    </row>
    <row r="152" spans="1:17" ht="28.5" customHeight="1">
      <c r="A152" s="140" t="s">
        <v>300</v>
      </c>
      <c r="B152" s="79"/>
      <c r="C152" s="79"/>
      <c r="D152" s="79"/>
      <c r="E152" s="80"/>
      <c r="F152" s="79"/>
      <c r="G152" s="79"/>
      <c r="H152" s="79"/>
      <c r="I152" s="81"/>
      <c r="J152" s="79"/>
      <c r="K152" s="132">
        <f>K111</f>
        <v>-8.81867263</v>
      </c>
      <c r="L152" s="481"/>
      <c r="M152" s="481"/>
      <c r="N152" s="481"/>
      <c r="O152" s="481"/>
      <c r="P152" s="132">
        <f>P111</f>
        <v>0.03579372666666658</v>
      </c>
      <c r="Q152" s="547"/>
    </row>
    <row r="153" spans="1:17" ht="28.5" customHeight="1">
      <c r="A153" s="140" t="s">
        <v>301</v>
      </c>
      <c r="B153" s="79"/>
      <c r="C153" s="79"/>
      <c r="D153" s="79"/>
      <c r="E153" s="80"/>
      <c r="F153" s="79"/>
      <c r="G153" s="79"/>
      <c r="H153" s="79"/>
      <c r="I153" s="81"/>
      <c r="J153" s="79"/>
      <c r="K153" s="132">
        <f>K144</f>
        <v>1.5534249999999998</v>
      </c>
      <c r="L153" s="481"/>
      <c r="M153" s="481"/>
      <c r="N153" s="481"/>
      <c r="O153" s="481"/>
      <c r="P153" s="132">
        <f>P144</f>
        <v>-1.61055</v>
      </c>
      <c r="Q153" s="547"/>
    </row>
    <row r="154" spans="1:17" ht="28.5" customHeight="1">
      <c r="A154" s="140" t="s">
        <v>239</v>
      </c>
      <c r="B154" s="79"/>
      <c r="C154" s="79"/>
      <c r="D154" s="79"/>
      <c r="E154" s="80"/>
      <c r="F154" s="79"/>
      <c r="G154" s="79"/>
      <c r="H154" s="79"/>
      <c r="I154" s="81"/>
      <c r="J154" s="79"/>
      <c r="K154" s="132">
        <f>'ROHTAK ROAD'!K43</f>
        <v>0.740825</v>
      </c>
      <c r="L154" s="481"/>
      <c r="M154" s="481"/>
      <c r="N154" s="481"/>
      <c r="O154" s="481"/>
      <c r="P154" s="132">
        <f>'ROHTAK ROAD'!P43</f>
        <v>0.08984999999999999</v>
      </c>
      <c r="Q154" s="547"/>
    </row>
    <row r="155" spans="1:17" ht="27.75" customHeight="1" thickBot="1">
      <c r="A155" s="142" t="s">
        <v>240</v>
      </c>
      <c r="B155" s="141"/>
      <c r="C155" s="141"/>
      <c r="D155" s="141"/>
      <c r="E155" s="141"/>
      <c r="F155" s="141"/>
      <c r="G155" s="141"/>
      <c r="H155" s="141"/>
      <c r="I155" s="141"/>
      <c r="J155" s="141"/>
      <c r="K155" s="404">
        <f>SUM(K152:K154)</f>
        <v>-6.52442263</v>
      </c>
      <c r="L155" s="548"/>
      <c r="M155" s="548"/>
      <c r="N155" s="548"/>
      <c r="O155" s="548"/>
      <c r="P155" s="404">
        <f>SUM(P152:P154)</f>
        <v>-1.4849062733333334</v>
      </c>
      <c r="Q155" s="549"/>
    </row>
    <row r="159" ht="13.5" thickBot="1">
      <c r="A159" s="232"/>
    </row>
    <row r="160" spans="1:17" ht="12.75">
      <c r="A160" s="550"/>
      <c r="B160" s="551"/>
      <c r="C160" s="551"/>
      <c r="D160" s="551"/>
      <c r="E160" s="551"/>
      <c r="F160" s="551"/>
      <c r="G160" s="551"/>
      <c r="H160" s="545"/>
      <c r="I160" s="545"/>
      <c r="J160" s="545"/>
      <c r="K160" s="545"/>
      <c r="L160" s="545"/>
      <c r="M160" s="545"/>
      <c r="N160" s="545"/>
      <c r="O160" s="545"/>
      <c r="P160" s="545"/>
      <c r="Q160" s="546"/>
    </row>
    <row r="161" spans="1:17" ht="23.25">
      <c r="A161" s="552" t="s">
        <v>320</v>
      </c>
      <c r="B161" s="553"/>
      <c r="C161" s="553"/>
      <c r="D161" s="553"/>
      <c r="E161" s="553"/>
      <c r="F161" s="553"/>
      <c r="G161" s="553"/>
      <c r="H161" s="481"/>
      <c r="I161" s="481"/>
      <c r="J161" s="481"/>
      <c r="K161" s="481"/>
      <c r="L161" s="481"/>
      <c r="M161" s="481"/>
      <c r="N161" s="481"/>
      <c r="O161" s="481"/>
      <c r="P161" s="481"/>
      <c r="Q161" s="547"/>
    </row>
    <row r="162" spans="1:17" ht="12.75">
      <c r="A162" s="554"/>
      <c r="B162" s="553"/>
      <c r="C162" s="553"/>
      <c r="D162" s="553"/>
      <c r="E162" s="553"/>
      <c r="F162" s="553"/>
      <c r="G162" s="553"/>
      <c r="H162" s="481"/>
      <c r="I162" s="481"/>
      <c r="J162" s="481"/>
      <c r="K162" s="481"/>
      <c r="L162" s="481"/>
      <c r="M162" s="481"/>
      <c r="N162" s="481"/>
      <c r="O162" s="481"/>
      <c r="P162" s="481"/>
      <c r="Q162" s="547"/>
    </row>
    <row r="163" spans="1:17" ht="15.75">
      <c r="A163" s="555"/>
      <c r="B163" s="556"/>
      <c r="C163" s="556"/>
      <c r="D163" s="556"/>
      <c r="E163" s="556"/>
      <c r="F163" s="556"/>
      <c r="G163" s="556"/>
      <c r="H163" s="481"/>
      <c r="I163" s="481"/>
      <c r="J163" s="481"/>
      <c r="K163" s="557" t="s">
        <v>332</v>
      </c>
      <c r="L163" s="481"/>
      <c r="M163" s="481"/>
      <c r="N163" s="481"/>
      <c r="O163" s="481"/>
      <c r="P163" s="557" t="s">
        <v>333</v>
      </c>
      <c r="Q163" s="547"/>
    </row>
    <row r="164" spans="1:17" ht="12.75">
      <c r="A164" s="558"/>
      <c r="B164" s="91"/>
      <c r="C164" s="91"/>
      <c r="D164" s="91"/>
      <c r="E164" s="91"/>
      <c r="F164" s="91"/>
      <c r="G164" s="91"/>
      <c r="H164" s="481"/>
      <c r="I164" s="481"/>
      <c r="J164" s="481"/>
      <c r="K164" s="481"/>
      <c r="L164" s="481"/>
      <c r="M164" s="481"/>
      <c r="N164" s="481"/>
      <c r="O164" s="481"/>
      <c r="P164" s="481"/>
      <c r="Q164" s="547"/>
    </row>
    <row r="165" spans="1:17" ht="12.75">
      <c r="A165" s="558"/>
      <c r="B165" s="91"/>
      <c r="C165" s="91"/>
      <c r="D165" s="91"/>
      <c r="E165" s="91"/>
      <c r="F165" s="91"/>
      <c r="G165" s="91"/>
      <c r="H165" s="481"/>
      <c r="I165" s="481"/>
      <c r="J165" s="481"/>
      <c r="K165" s="481"/>
      <c r="L165" s="481"/>
      <c r="M165" s="481"/>
      <c r="N165" s="481"/>
      <c r="O165" s="481"/>
      <c r="P165" s="481"/>
      <c r="Q165" s="547"/>
    </row>
    <row r="166" spans="1:17" ht="24.75" customHeight="1">
      <c r="A166" s="559" t="s">
        <v>323</v>
      </c>
      <c r="B166" s="560"/>
      <c r="C166" s="560"/>
      <c r="D166" s="561"/>
      <c r="E166" s="561"/>
      <c r="F166" s="562"/>
      <c r="G166" s="561"/>
      <c r="H166" s="481"/>
      <c r="I166" s="481"/>
      <c r="J166" s="481"/>
      <c r="K166" s="563">
        <f>K155</f>
        <v>-6.52442263</v>
      </c>
      <c r="L166" s="561" t="s">
        <v>321</v>
      </c>
      <c r="M166" s="481"/>
      <c r="N166" s="481"/>
      <c r="O166" s="481"/>
      <c r="P166" s="563">
        <f>P155</f>
        <v>-1.4849062733333334</v>
      </c>
      <c r="Q166" s="564" t="s">
        <v>321</v>
      </c>
    </row>
    <row r="167" spans="1:17" ht="15">
      <c r="A167" s="565"/>
      <c r="B167" s="566"/>
      <c r="C167" s="566"/>
      <c r="D167" s="553"/>
      <c r="E167" s="553"/>
      <c r="F167" s="567"/>
      <c r="G167" s="553"/>
      <c r="H167" s="481"/>
      <c r="I167" s="481"/>
      <c r="J167" s="481"/>
      <c r="K167" s="543"/>
      <c r="L167" s="553"/>
      <c r="M167" s="481"/>
      <c r="N167" s="481"/>
      <c r="O167" s="481"/>
      <c r="P167" s="543"/>
      <c r="Q167" s="568"/>
    </row>
    <row r="168" spans="1:17" ht="22.5" customHeight="1">
      <c r="A168" s="569" t="s">
        <v>322</v>
      </c>
      <c r="B168" s="42"/>
      <c r="C168" s="42"/>
      <c r="D168" s="553"/>
      <c r="E168" s="553"/>
      <c r="F168" s="570"/>
      <c r="G168" s="561"/>
      <c r="H168" s="481"/>
      <c r="I168" s="481"/>
      <c r="J168" s="481"/>
      <c r="K168" s="563">
        <f>'STEPPED UP GENCO'!K39</f>
        <v>0.8995664429999999</v>
      </c>
      <c r="L168" s="561" t="s">
        <v>321</v>
      </c>
      <c r="M168" s="481"/>
      <c r="N168" s="481"/>
      <c r="O168" s="481"/>
      <c r="P168" s="563">
        <f>'STEPPED UP GENCO'!P39</f>
        <v>-1.1688303747999997</v>
      </c>
      <c r="Q168" s="564" t="s">
        <v>321</v>
      </c>
    </row>
    <row r="169" spans="1:17" ht="12.75">
      <c r="A169" s="571"/>
      <c r="B169" s="481"/>
      <c r="C169" s="481"/>
      <c r="D169" s="481"/>
      <c r="E169" s="481"/>
      <c r="F169" s="481"/>
      <c r="G169" s="481"/>
      <c r="H169" s="481"/>
      <c r="I169" s="481"/>
      <c r="J169" s="481"/>
      <c r="K169" s="481"/>
      <c r="L169" s="481"/>
      <c r="M169" s="481"/>
      <c r="N169" s="481"/>
      <c r="O169" s="481"/>
      <c r="P169" s="481"/>
      <c r="Q169" s="547"/>
    </row>
    <row r="170" spans="1:17" ht="2.25" customHeight="1">
      <c r="A170" s="571"/>
      <c r="B170" s="481"/>
      <c r="C170" s="481"/>
      <c r="D170" s="481"/>
      <c r="E170" s="481"/>
      <c r="F170" s="481"/>
      <c r="G170" s="481"/>
      <c r="H170" s="481"/>
      <c r="I170" s="481"/>
      <c r="J170" s="481"/>
      <c r="K170" s="481"/>
      <c r="L170" s="481"/>
      <c r="M170" s="481"/>
      <c r="N170" s="481"/>
      <c r="O170" s="481"/>
      <c r="P170" s="481"/>
      <c r="Q170" s="547"/>
    </row>
    <row r="171" spans="1:17" ht="7.5" customHeight="1">
      <c r="A171" s="571"/>
      <c r="B171" s="481"/>
      <c r="C171" s="481"/>
      <c r="D171" s="481"/>
      <c r="E171" s="481"/>
      <c r="F171" s="481"/>
      <c r="G171" s="481"/>
      <c r="H171" s="481"/>
      <c r="I171" s="481"/>
      <c r="J171" s="481"/>
      <c r="K171" s="481"/>
      <c r="L171" s="481"/>
      <c r="M171" s="481"/>
      <c r="N171" s="481"/>
      <c r="O171" s="481"/>
      <c r="P171" s="481"/>
      <c r="Q171" s="547"/>
    </row>
    <row r="172" spans="1:17" ht="21" thickBot="1">
      <c r="A172" s="572"/>
      <c r="B172" s="548"/>
      <c r="C172" s="548"/>
      <c r="D172" s="548"/>
      <c r="E172" s="548"/>
      <c r="F172" s="548"/>
      <c r="G172" s="548"/>
      <c r="H172" s="573"/>
      <c r="I172" s="573"/>
      <c r="J172" s="574" t="s">
        <v>324</v>
      </c>
      <c r="K172" s="575">
        <f>SUM(K166:K171)</f>
        <v>-5.624856187000001</v>
      </c>
      <c r="L172" s="573" t="s">
        <v>321</v>
      </c>
      <c r="M172" s="576"/>
      <c r="N172" s="548"/>
      <c r="O172" s="548"/>
      <c r="P172" s="575">
        <f>SUM(P166:P171)</f>
        <v>-2.653736648133333</v>
      </c>
      <c r="Q172" s="577" t="s">
        <v>321</v>
      </c>
    </row>
  </sheetData>
  <sheetProtection/>
  <printOptions horizontalCentered="1"/>
  <pageMargins left="0.39" right="0.25" top="0.36" bottom="0" header="0.38" footer="0.5"/>
  <pageSetup horizontalDpi="600" verticalDpi="600" orientation="landscape" paperSize="9" scale="59" r:id="rId1"/>
  <rowBreaks count="2" manualBreakCount="2">
    <brk id="63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M30" sqref="M30"/>
    </sheetView>
  </sheetViews>
  <sheetFormatPr defaultColWidth="9.140625" defaultRowHeight="12.75"/>
  <cols>
    <col min="1" max="1" width="6.8515625" style="443" customWidth="1"/>
    <col min="2" max="2" width="12.00390625" style="443" customWidth="1"/>
    <col min="3" max="3" width="9.8515625" style="443" bestFit="1" customWidth="1"/>
    <col min="4" max="5" width="9.140625" style="443" customWidth="1"/>
    <col min="6" max="6" width="9.28125" style="443" bestFit="1" customWidth="1"/>
    <col min="7" max="7" width="13.00390625" style="443" customWidth="1"/>
    <col min="8" max="8" width="12.140625" style="443" customWidth="1"/>
    <col min="9" max="9" width="9.28125" style="443" bestFit="1" customWidth="1"/>
    <col min="10" max="10" width="10.57421875" style="443" bestFit="1" customWidth="1"/>
    <col min="11" max="11" width="10.00390625" style="443" customWidth="1"/>
    <col min="12" max="13" width="11.8515625" style="443" customWidth="1"/>
    <col min="14" max="14" width="9.28125" style="443" bestFit="1" customWidth="1"/>
    <col min="15" max="15" width="10.57421875" style="443" bestFit="1" customWidth="1"/>
    <col min="16" max="16" width="12.7109375" style="443" customWidth="1"/>
    <col min="17" max="17" width="12.28125" style="443" customWidth="1"/>
    <col min="18" max="16384" width="9.140625" style="443" customWidth="1"/>
  </cols>
  <sheetData>
    <row r="1" spans="1:16" ht="24" thickBot="1">
      <c r="A1" s="3"/>
      <c r="G1" s="481"/>
      <c r="H1" s="481"/>
      <c r="I1" s="43" t="s">
        <v>388</v>
      </c>
      <c r="J1" s="481"/>
      <c r="K1" s="481"/>
      <c r="L1" s="481"/>
      <c r="M1" s="481"/>
      <c r="N1" s="43" t="s">
        <v>389</v>
      </c>
      <c r="O1" s="481"/>
      <c r="P1" s="481"/>
    </row>
    <row r="2" spans="1:17" ht="39.75" thickBot="1" thickTop="1">
      <c r="A2" s="502" t="s">
        <v>8</v>
      </c>
      <c r="B2" s="503" t="s">
        <v>9</v>
      </c>
      <c r="C2" s="504" t="s">
        <v>1</v>
      </c>
      <c r="D2" s="504" t="s">
        <v>2</v>
      </c>
      <c r="E2" s="504" t="s">
        <v>3</v>
      </c>
      <c r="F2" s="504" t="s">
        <v>10</v>
      </c>
      <c r="G2" s="502" t="str">
        <f>NDPL!G5</f>
        <v>FINAL READING 30/09/2018</v>
      </c>
      <c r="H2" s="504" t="str">
        <f>NDPL!H5</f>
        <v>INTIAL READING 01/09/2018</v>
      </c>
      <c r="I2" s="504" t="s">
        <v>4</v>
      </c>
      <c r="J2" s="504" t="s">
        <v>5</v>
      </c>
      <c r="K2" s="504" t="s">
        <v>6</v>
      </c>
      <c r="L2" s="502" t="str">
        <f>NDPL!G5</f>
        <v>FINAL READING 30/09/2018</v>
      </c>
      <c r="M2" s="504" t="str">
        <f>NDPL!H5</f>
        <v>INTIAL READING 01/09/2018</v>
      </c>
      <c r="N2" s="504" t="s">
        <v>4</v>
      </c>
      <c r="O2" s="504" t="s">
        <v>5</v>
      </c>
      <c r="P2" s="527" t="s">
        <v>6</v>
      </c>
      <c r="Q2" s="681"/>
    </row>
    <row r="3" ht="14.25" thickBot="1" thickTop="1"/>
    <row r="4" spans="1:17" ht="13.5" thickTop="1">
      <c r="A4" s="456"/>
      <c r="B4" s="245" t="s">
        <v>334</v>
      </c>
      <c r="C4" s="455"/>
      <c r="D4" s="455"/>
      <c r="E4" s="455"/>
      <c r="F4" s="584"/>
      <c r="G4" s="456"/>
      <c r="H4" s="455"/>
      <c r="I4" s="455"/>
      <c r="J4" s="455"/>
      <c r="K4" s="584"/>
      <c r="L4" s="456"/>
      <c r="M4" s="455"/>
      <c r="N4" s="455"/>
      <c r="O4" s="455"/>
      <c r="P4" s="584"/>
      <c r="Q4" s="533"/>
    </row>
    <row r="5" spans="1:17" ht="12.75">
      <c r="A5" s="682"/>
      <c r="B5" s="121" t="s">
        <v>338</v>
      </c>
      <c r="C5" s="122" t="s">
        <v>273</v>
      </c>
      <c r="D5" s="481"/>
      <c r="E5" s="481"/>
      <c r="F5" s="675"/>
      <c r="G5" s="682"/>
      <c r="H5" s="481"/>
      <c r="I5" s="481"/>
      <c r="J5" s="481"/>
      <c r="K5" s="675"/>
      <c r="L5" s="682"/>
      <c r="M5" s="481"/>
      <c r="N5" s="481"/>
      <c r="O5" s="481"/>
      <c r="P5" s="675"/>
      <c r="Q5" s="447"/>
    </row>
    <row r="6" spans="1:17" ht="15">
      <c r="A6" s="480">
        <v>1</v>
      </c>
      <c r="B6" s="481" t="s">
        <v>335</v>
      </c>
      <c r="C6" s="482">
        <v>5100238</v>
      </c>
      <c r="D6" s="119" t="s">
        <v>12</v>
      </c>
      <c r="E6" s="119" t="s">
        <v>275</v>
      </c>
      <c r="F6" s="483">
        <v>750</v>
      </c>
      <c r="G6" s="326">
        <v>18894</v>
      </c>
      <c r="H6" s="265">
        <v>17064</v>
      </c>
      <c r="I6" s="384">
        <f>G6-H6</f>
        <v>1830</v>
      </c>
      <c r="J6" s="384">
        <f>$F6*I6</f>
        <v>1372500</v>
      </c>
      <c r="K6" s="465">
        <f>J6/1000000</f>
        <v>1.3725</v>
      </c>
      <c r="L6" s="326">
        <v>999899</v>
      </c>
      <c r="M6" s="265">
        <v>999899</v>
      </c>
      <c r="N6" s="384">
        <f>L6-M6</f>
        <v>0</v>
      </c>
      <c r="O6" s="384">
        <f>$F6*N6</f>
        <v>0</v>
      </c>
      <c r="P6" s="465">
        <f>O6/1000000</f>
        <v>0</v>
      </c>
      <c r="Q6" s="458"/>
    </row>
    <row r="7" spans="1:17" ht="15">
      <c r="A7" s="480">
        <v>2</v>
      </c>
      <c r="B7" s="481" t="s">
        <v>336</v>
      </c>
      <c r="C7" s="482">
        <v>5295188</v>
      </c>
      <c r="D7" s="119" t="s">
        <v>12</v>
      </c>
      <c r="E7" s="119" t="s">
        <v>275</v>
      </c>
      <c r="F7" s="483">
        <v>1500</v>
      </c>
      <c r="G7" s="326">
        <v>7886</v>
      </c>
      <c r="H7" s="327">
        <v>6501</v>
      </c>
      <c r="I7" s="384">
        <f>G7-H7</f>
        <v>1385</v>
      </c>
      <c r="J7" s="384">
        <f>$F7*I7</f>
        <v>2077500</v>
      </c>
      <c r="K7" s="465">
        <f>J7/1000000</f>
        <v>2.0775</v>
      </c>
      <c r="L7" s="326">
        <v>33</v>
      </c>
      <c r="M7" s="327">
        <v>33</v>
      </c>
      <c r="N7" s="384">
        <f>L7-M7</f>
        <v>0</v>
      </c>
      <c r="O7" s="384">
        <f>$F7*N7</f>
        <v>0</v>
      </c>
      <c r="P7" s="465">
        <f>O7/1000000</f>
        <v>0</v>
      </c>
      <c r="Q7" s="447"/>
    </row>
    <row r="8" spans="1:17" s="521" customFormat="1" ht="15">
      <c r="A8" s="512">
        <v>3</v>
      </c>
      <c r="B8" s="513" t="s">
        <v>337</v>
      </c>
      <c r="C8" s="514">
        <v>4864840</v>
      </c>
      <c r="D8" s="515" t="s">
        <v>12</v>
      </c>
      <c r="E8" s="515" t="s">
        <v>275</v>
      </c>
      <c r="F8" s="516">
        <v>750</v>
      </c>
      <c r="G8" s="517">
        <v>842740</v>
      </c>
      <c r="H8" s="327">
        <v>844467</v>
      </c>
      <c r="I8" s="518">
        <f>G8-H8</f>
        <v>-1727</v>
      </c>
      <c r="J8" s="518">
        <f>$F8*I8</f>
        <v>-1295250</v>
      </c>
      <c r="K8" s="519">
        <f>J8/1000000</f>
        <v>-1.29525</v>
      </c>
      <c r="L8" s="517">
        <v>998653</v>
      </c>
      <c r="M8" s="327">
        <v>998653</v>
      </c>
      <c r="N8" s="518">
        <f>L8-M8</f>
        <v>0</v>
      </c>
      <c r="O8" s="518">
        <f>$F8*N8</f>
        <v>0</v>
      </c>
      <c r="P8" s="519">
        <f>O8/1000000</f>
        <v>0</v>
      </c>
      <c r="Q8" s="520"/>
    </row>
    <row r="9" spans="1:17" ht="12.75">
      <c r="A9" s="480"/>
      <c r="B9" s="481"/>
      <c r="C9" s="482"/>
      <c r="D9" s="481"/>
      <c r="E9" s="481"/>
      <c r="F9" s="483"/>
      <c r="G9" s="480"/>
      <c r="H9" s="482"/>
      <c r="I9" s="481"/>
      <c r="J9" s="481"/>
      <c r="K9" s="675"/>
      <c r="L9" s="480"/>
      <c r="M9" s="482"/>
      <c r="N9" s="481"/>
      <c r="O9" s="481"/>
      <c r="P9" s="675"/>
      <c r="Q9" s="447"/>
    </row>
    <row r="10" spans="1:17" ht="12.75">
      <c r="A10" s="682"/>
      <c r="B10" s="481"/>
      <c r="C10" s="481"/>
      <c r="D10" s="481"/>
      <c r="E10" s="481"/>
      <c r="F10" s="675"/>
      <c r="G10" s="480"/>
      <c r="H10" s="482"/>
      <c r="I10" s="481"/>
      <c r="J10" s="481"/>
      <c r="K10" s="675"/>
      <c r="L10" s="480"/>
      <c r="M10" s="482"/>
      <c r="N10" s="481"/>
      <c r="O10" s="481"/>
      <c r="P10" s="675"/>
      <c r="Q10" s="447"/>
    </row>
    <row r="11" spans="1:17" ht="12.75">
      <c r="A11" s="682"/>
      <c r="B11" s="481"/>
      <c r="C11" s="481"/>
      <c r="D11" s="481"/>
      <c r="E11" s="481"/>
      <c r="F11" s="675"/>
      <c r="G11" s="480"/>
      <c r="H11" s="482"/>
      <c r="I11" s="481"/>
      <c r="J11" s="481"/>
      <c r="K11" s="675"/>
      <c r="L11" s="480"/>
      <c r="M11" s="482"/>
      <c r="N11" s="481"/>
      <c r="O11" s="481"/>
      <c r="P11" s="675"/>
      <c r="Q11" s="447"/>
    </row>
    <row r="12" spans="1:17" ht="12.75">
      <c r="A12" s="682"/>
      <c r="B12" s="481"/>
      <c r="C12" s="481"/>
      <c r="D12" s="481"/>
      <c r="E12" s="481"/>
      <c r="F12" s="675"/>
      <c r="G12" s="480"/>
      <c r="H12" s="482"/>
      <c r="I12" s="122" t="s">
        <v>311</v>
      </c>
      <c r="J12" s="481"/>
      <c r="K12" s="528">
        <f>SUM(K6:K8)</f>
        <v>2.15475</v>
      </c>
      <c r="L12" s="480"/>
      <c r="M12" s="482"/>
      <c r="N12" s="122" t="s">
        <v>311</v>
      </c>
      <c r="O12" s="481"/>
      <c r="P12" s="528">
        <f>SUM(P6:P8)</f>
        <v>0</v>
      </c>
      <c r="Q12" s="447"/>
    </row>
    <row r="13" spans="1:17" ht="12.75">
      <c r="A13" s="682"/>
      <c r="B13" s="481"/>
      <c r="C13" s="481"/>
      <c r="D13" s="481"/>
      <c r="E13" s="481"/>
      <c r="F13" s="675"/>
      <c r="G13" s="480"/>
      <c r="H13" s="482"/>
      <c r="I13" s="296"/>
      <c r="J13" s="481"/>
      <c r="K13" s="185"/>
      <c r="L13" s="480"/>
      <c r="M13" s="482"/>
      <c r="N13" s="296"/>
      <c r="O13" s="481"/>
      <c r="P13" s="185"/>
      <c r="Q13" s="447"/>
    </row>
    <row r="14" spans="1:17" ht="12.75">
      <c r="A14" s="682"/>
      <c r="B14" s="481"/>
      <c r="C14" s="481"/>
      <c r="D14" s="481"/>
      <c r="E14" s="481"/>
      <c r="F14" s="675"/>
      <c r="G14" s="480"/>
      <c r="H14" s="482"/>
      <c r="I14" s="481"/>
      <c r="J14" s="481"/>
      <c r="K14" s="675"/>
      <c r="L14" s="480"/>
      <c r="M14" s="482"/>
      <c r="N14" s="481"/>
      <c r="O14" s="481"/>
      <c r="P14" s="675"/>
      <c r="Q14" s="447"/>
    </row>
    <row r="15" spans="1:17" ht="12.75">
      <c r="A15" s="682"/>
      <c r="B15" s="115" t="s">
        <v>151</v>
      </c>
      <c r="C15" s="481"/>
      <c r="D15" s="481"/>
      <c r="E15" s="481"/>
      <c r="F15" s="675"/>
      <c r="G15" s="480"/>
      <c r="H15" s="482"/>
      <c r="I15" s="481"/>
      <c r="J15" s="481"/>
      <c r="K15" s="675"/>
      <c r="L15" s="480"/>
      <c r="M15" s="482"/>
      <c r="N15" s="481"/>
      <c r="O15" s="481"/>
      <c r="P15" s="675"/>
      <c r="Q15" s="447"/>
    </row>
    <row r="16" spans="1:17" ht="12.75">
      <c r="A16" s="683"/>
      <c r="B16" s="115" t="s">
        <v>272</v>
      </c>
      <c r="C16" s="106" t="s">
        <v>273</v>
      </c>
      <c r="D16" s="106"/>
      <c r="E16" s="107"/>
      <c r="F16" s="108"/>
      <c r="G16" s="109"/>
      <c r="H16" s="482"/>
      <c r="I16" s="481"/>
      <c r="J16" s="481"/>
      <c r="K16" s="675"/>
      <c r="L16" s="480"/>
      <c r="M16" s="482"/>
      <c r="N16" s="481"/>
      <c r="O16" s="481"/>
      <c r="P16" s="675"/>
      <c r="Q16" s="447"/>
    </row>
    <row r="17" spans="1:17" ht="15">
      <c r="A17" s="109">
        <v>1</v>
      </c>
      <c r="B17" s="110" t="s">
        <v>274</v>
      </c>
      <c r="C17" s="111">
        <v>5100232</v>
      </c>
      <c r="D17" s="112" t="s">
        <v>12</v>
      </c>
      <c r="E17" s="112" t="s">
        <v>275</v>
      </c>
      <c r="F17" s="113">
        <v>5000</v>
      </c>
      <c r="G17" s="326">
        <v>1304</v>
      </c>
      <c r="H17" s="265">
        <v>1185</v>
      </c>
      <c r="I17" s="384">
        <f>G17-H17</f>
        <v>119</v>
      </c>
      <c r="J17" s="384">
        <f>$F17*I17</f>
        <v>595000</v>
      </c>
      <c r="K17" s="465">
        <f>J17/1000000</f>
        <v>0.595</v>
      </c>
      <c r="L17" s="326">
        <v>12856</v>
      </c>
      <c r="M17" s="265">
        <v>12832</v>
      </c>
      <c r="N17" s="384">
        <f>L17-M17</f>
        <v>24</v>
      </c>
      <c r="O17" s="384">
        <f>$F17*N17</f>
        <v>120000</v>
      </c>
      <c r="P17" s="465">
        <f>O17/1000000</f>
        <v>0.12</v>
      </c>
      <c r="Q17" s="447"/>
    </row>
    <row r="18" spans="1:17" ht="15">
      <c r="A18" s="109">
        <v>2</v>
      </c>
      <c r="B18" s="118" t="s">
        <v>276</v>
      </c>
      <c r="C18" s="111">
        <v>4864938</v>
      </c>
      <c r="D18" s="112" t="s">
        <v>12</v>
      </c>
      <c r="E18" s="112" t="s">
        <v>275</v>
      </c>
      <c r="F18" s="113">
        <v>1000</v>
      </c>
      <c r="G18" s="326">
        <v>999964</v>
      </c>
      <c r="H18" s="327">
        <v>999964</v>
      </c>
      <c r="I18" s="384">
        <f>G18-H18</f>
        <v>0</v>
      </c>
      <c r="J18" s="384">
        <f>$F18*I18</f>
        <v>0</v>
      </c>
      <c r="K18" s="465">
        <f>J18/1000000</f>
        <v>0</v>
      </c>
      <c r="L18" s="326">
        <v>896885</v>
      </c>
      <c r="M18" s="327">
        <v>902711</v>
      </c>
      <c r="N18" s="384">
        <f>L18-M18</f>
        <v>-5826</v>
      </c>
      <c r="O18" s="384">
        <f>$F18*N18</f>
        <v>-5826000</v>
      </c>
      <c r="P18" s="465">
        <f>O18/1000000</f>
        <v>-5.826</v>
      </c>
      <c r="Q18" s="458"/>
    </row>
    <row r="19" spans="1:17" ht="15">
      <c r="A19" s="109">
        <v>3</v>
      </c>
      <c r="B19" s="110" t="s">
        <v>277</v>
      </c>
      <c r="C19" s="111">
        <v>4864947</v>
      </c>
      <c r="D19" s="112" t="s">
        <v>12</v>
      </c>
      <c r="E19" s="112" t="s">
        <v>275</v>
      </c>
      <c r="F19" s="113">
        <v>1000</v>
      </c>
      <c r="G19" s="326">
        <v>973841</v>
      </c>
      <c r="H19" s="327">
        <v>973639</v>
      </c>
      <c r="I19" s="384">
        <f>G19-H19</f>
        <v>202</v>
      </c>
      <c r="J19" s="384">
        <f>$F19*I19</f>
        <v>202000</v>
      </c>
      <c r="K19" s="465">
        <f>J19/1000000</f>
        <v>0.202</v>
      </c>
      <c r="L19" s="326">
        <v>999326</v>
      </c>
      <c r="M19" s="327">
        <v>999385</v>
      </c>
      <c r="N19" s="384">
        <f>L19-M19</f>
        <v>-59</v>
      </c>
      <c r="O19" s="384">
        <f>$F19*N19</f>
        <v>-59000</v>
      </c>
      <c r="P19" s="465">
        <f>O19/1000000</f>
        <v>-0.059</v>
      </c>
      <c r="Q19" s="687"/>
    </row>
    <row r="20" spans="1:17" ht="12.75">
      <c r="A20" s="109"/>
      <c r="B20" s="110"/>
      <c r="C20" s="111"/>
      <c r="D20" s="112"/>
      <c r="E20" s="112"/>
      <c r="F20" s="114"/>
      <c r="G20" s="123"/>
      <c r="H20" s="481"/>
      <c r="I20" s="384"/>
      <c r="J20" s="384"/>
      <c r="K20" s="465"/>
      <c r="L20" s="604"/>
      <c r="M20" s="603"/>
      <c r="N20" s="384"/>
      <c r="O20" s="384"/>
      <c r="P20" s="465"/>
      <c r="Q20" s="447"/>
    </row>
    <row r="21" spans="1:17" ht="12.75">
      <c r="A21" s="682"/>
      <c r="B21" s="481"/>
      <c r="C21" s="481"/>
      <c r="D21" s="481"/>
      <c r="E21" s="481"/>
      <c r="F21" s="675"/>
      <c r="G21" s="682"/>
      <c r="H21" s="481"/>
      <c r="I21" s="481"/>
      <c r="J21" s="481"/>
      <c r="K21" s="675"/>
      <c r="L21" s="682"/>
      <c r="M21" s="481"/>
      <c r="N21" s="481"/>
      <c r="O21" s="481"/>
      <c r="P21" s="675"/>
      <c r="Q21" s="447"/>
    </row>
    <row r="22" spans="1:17" ht="12.75">
      <c r="A22" s="682"/>
      <c r="B22" s="481"/>
      <c r="C22" s="481"/>
      <c r="D22" s="481"/>
      <c r="E22" s="481"/>
      <c r="F22" s="675"/>
      <c r="G22" s="682"/>
      <c r="H22" s="481"/>
      <c r="I22" s="481"/>
      <c r="J22" s="481"/>
      <c r="K22" s="675"/>
      <c r="L22" s="682"/>
      <c r="M22" s="481"/>
      <c r="N22" s="481"/>
      <c r="O22" s="481"/>
      <c r="P22" s="675"/>
      <c r="Q22" s="447"/>
    </row>
    <row r="23" spans="1:17" ht="12.75">
      <c r="A23" s="682"/>
      <c r="B23" s="481"/>
      <c r="C23" s="481"/>
      <c r="D23" s="481"/>
      <c r="E23" s="481"/>
      <c r="F23" s="675"/>
      <c r="G23" s="682"/>
      <c r="H23" s="481"/>
      <c r="I23" s="122" t="s">
        <v>311</v>
      </c>
      <c r="J23" s="481"/>
      <c r="K23" s="528">
        <f>SUM(K17:K19)</f>
        <v>0.7969999999999999</v>
      </c>
      <c r="L23" s="682"/>
      <c r="M23" s="481"/>
      <c r="N23" s="122" t="s">
        <v>311</v>
      </c>
      <c r="O23" s="481"/>
      <c r="P23" s="528">
        <f>SUM(P17:P19)</f>
        <v>-5.765</v>
      </c>
      <c r="Q23" s="447"/>
    </row>
    <row r="24" spans="1:17" ht="13.5" thickBot="1">
      <c r="A24" s="585"/>
      <c r="B24" s="484"/>
      <c r="C24" s="484"/>
      <c r="D24" s="484"/>
      <c r="E24" s="484"/>
      <c r="F24" s="586"/>
      <c r="G24" s="585"/>
      <c r="H24" s="484"/>
      <c r="I24" s="484"/>
      <c r="J24" s="484"/>
      <c r="K24" s="586"/>
      <c r="L24" s="585"/>
      <c r="M24" s="484"/>
      <c r="N24" s="484"/>
      <c r="O24" s="484"/>
      <c r="P24" s="586"/>
      <c r="Q24" s="544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>
    <row r="8" s="104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82" zoomScaleNormal="85" zoomScaleSheetLayoutView="82" zoomScalePageLayoutView="0" workbookViewId="0" topLeftCell="A139">
      <selection activeCell="A1" sqref="A1:IV5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829" customFormat="1" ht="15" customHeight="1">
      <c r="A1" s="14" t="s">
        <v>232</v>
      </c>
    </row>
    <row r="2" spans="1:18" s="829" customFormat="1" ht="15" customHeight="1">
      <c r="A2" s="2" t="s">
        <v>233</v>
      </c>
      <c r="K2" s="811"/>
      <c r="Q2" s="830" t="str">
        <f>NDPL!$Q$1</f>
        <v>SEPTEMBER-2018</v>
      </c>
      <c r="R2" s="830"/>
    </row>
    <row r="3" s="829" customFormat="1" ht="15" customHeight="1">
      <c r="A3" s="87" t="s">
        <v>82</v>
      </c>
    </row>
    <row r="4" spans="1:16" s="829" customFormat="1" ht="15" customHeight="1" thickBot="1">
      <c r="A4" s="87" t="s">
        <v>241</v>
      </c>
      <c r="G4" s="125"/>
      <c r="H4" s="125"/>
      <c r="I4" s="811" t="s">
        <v>7</v>
      </c>
      <c r="J4" s="125"/>
      <c r="K4" s="125"/>
      <c r="L4" s="125"/>
      <c r="M4" s="125"/>
      <c r="N4" s="811" t="s">
        <v>389</v>
      </c>
      <c r="O4" s="125"/>
      <c r="P4" s="125"/>
    </row>
    <row r="5" spans="1:17" s="829" customFormat="1" ht="1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30/09/2018</v>
      </c>
      <c r="H5" s="31" t="str">
        <f>NDPL!H5</f>
        <v>INTIAL READING 01/09/2018</v>
      </c>
      <c r="I5" s="31" t="s">
        <v>4</v>
      </c>
      <c r="J5" s="31" t="s">
        <v>5</v>
      </c>
      <c r="K5" s="31" t="s">
        <v>6</v>
      </c>
      <c r="L5" s="33" t="str">
        <f>NDPL!G5</f>
        <v>FINAL READING 30/09/2018</v>
      </c>
      <c r="M5" s="31" t="str">
        <f>NDPL!H5</f>
        <v>INTIAL READING 01/09/2018</v>
      </c>
      <c r="N5" s="31" t="s">
        <v>4</v>
      </c>
      <c r="O5" s="31" t="s">
        <v>5</v>
      </c>
      <c r="P5" s="31" t="s">
        <v>6</v>
      </c>
      <c r="Q5" s="171" t="s">
        <v>302</v>
      </c>
    </row>
    <row r="6" spans="1:16" s="829" customFormat="1" ht="15" customHeight="1" thickBot="1" thickTop="1">
      <c r="A6" s="4"/>
      <c r="B6" s="12"/>
      <c r="C6" s="4"/>
      <c r="D6" s="4"/>
      <c r="E6" s="4"/>
      <c r="F6" s="4"/>
      <c r="G6" s="4"/>
      <c r="H6" s="4"/>
      <c r="I6" s="4"/>
      <c r="J6" s="4"/>
      <c r="K6" s="4"/>
      <c r="L6" s="17"/>
      <c r="M6" s="4"/>
      <c r="N6" s="4"/>
      <c r="O6" s="4"/>
      <c r="P6" s="4"/>
    </row>
    <row r="7" spans="1:17" s="829" customFormat="1" ht="15" customHeight="1" thickTop="1">
      <c r="A7" s="812"/>
      <c r="B7" s="813" t="s">
        <v>138</v>
      </c>
      <c r="C7" s="88"/>
      <c r="D7" s="88"/>
      <c r="E7" s="88"/>
      <c r="F7" s="831"/>
      <c r="G7" s="812"/>
      <c r="H7" s="832"/>
      <c r="I7" s="832"/>
      <c r="J7" s="832"/>
      <c r="K7" s="832"/>
      <c r="L7" s="833"/>
      <c r="M7" s="832"/>
      <c r="N7" s="832"/>
      <c r="O7" s="832"/>
      <c r="P7" s="832"/>
      <c r="Q7" s="834"/>
    </row>
    <row r="8" spans="1:17" s="87" customFormat="1" ht="15" customHeight="1">
      <c r="A8" s="90">
        <v>1</v>
      </c>
      <c r="B8" s="118" t="s">
        <v>83</v>
      </c>
      <c r="C8" s="102">
        <v>4865110</v>
      </c>
      <c r="D8" s="119" t="s">
        <v>12</v>
      </c>
      <c r="E8" s="91" t="s">
        <v>339</v>
      </c>
      <c r="F8" s="785">
        <v>100</v>
      </c>
      <c r="G8" s="90">
        <v>17215</v>
      </c>
      <c r="H8" s="79">
        <v>11141</v>
      </c>
      <c r="I8" s="79">
        <f aca="true" t="shared" si="0" ref="I8:I13">G8-H8</f>
        <v>6074</v>
      </c>
      <c r="J8" s="79">
        <f aca="true" t="shared" si="1" ref="J8:J15">$F8*I8</f>
        <v>607400</v>
      </c>
      <c r="K8" s="79">
        <f aca="true" t="shared" si="2" ref="K8:K15">J8/1000000</f>
        <v>0.6074</v>
      </c>
      <c r="L8" s="90">
        <v>993540</v>
      </c>
      <c r="M8" s="79">
        <v>993306</v>
      </c>
      <c r="N8" s="79">
        <f aca="true" t="shared" si="3" ref="N8:N13">L8-M8</f>
        <v>234</v>
      </c>
      <c r="O8" s="79">
        <f aca="true" t="shared" si="4" ref="O8:O14">$F8*N8</f>
        <v>23400</v>
      </c>
      <c r="P8" s="79">
        <f aca="true" t="shared" si="5" ref="P8:P14">O8/1000000</f>
        <v>0.0234</v>
      </c>
      <c r="Q8" s="458"/>
    </row>
    <row r="9" spans="1:17" s="87" customFormat="1" ht="15" customHeight="1">
      <c r="A9" s="90">
        <v>2</v>
      </c>
      <c r="B9" s="118" t="s">
        <v>84</v>
      </c>
      <c r="C9" s="102">
        <v>4865080</v>
      </c>
      <c r="D9" s="119" t="s">
        <v>12</v>
      </c>
      <c r="E9" s="91" t="s">
        <v>339</v>
      </c>
      <c r="F9" s="785">
        <v>300</v>
      </c>
      <c r="G9" s="90">
        <v>8521</v>
      </c>
      <c r="H9" s="79">
        <v>8285</v>
      </c>
      <c r="I9" s="79">
        <f t="shared" si="0"/>
        <v>236</v>
      </c>
      <c r="J9" s="79">
        <f t="shared" si="1"/>
        <v>70800</v>
      </c>
      <c r="K9" s="79">
        <f t="shared" si="2"/>
        <v>0.0708</v>
      </c>
      <c r="L9" s="90">
        <v>3873</v>
      </c>
      <c r="M9" s="79">
        <v>3903</v>
      </c>
      <c r="N9" s="79">
        <f t="shared" si="3"/>
        <v>-30</v>
      </c>
      <c r="O9" s="79">
        <f t="shared" si="4"/>
        <v>-9000</v>
      </c>
      <c r="P9" s="79">
        <f t="shared" si="5"/>
        <v>-0.009</v>
      </c>
      <c r="Q9" s="458"/>
    </row>
    <row r="10" spans="1:17" s="87" customFormat="1" ht="15" customHeight="1">
      <c r="A10" s="90">
        <v>3</v>
      </c>
      <c r="B10" s="118" t="s">
        <v>85</v>
      </c>
      <c r="C10" s="102">
        <v>5295197</v>
      </c>
      <c r="D10" s="119" t="s">
        <v>12</v>
      </c>
      <c r="E10" s="91" t="s">
        <v>339</v>
      </c>
      <c r="F10" s="785">
        <v>75</v>
      </c>
      <c r="G10" s="90">
        <v>33058</v>
      </c>
      <c r="H10" s="79">
        <v>29757</v>
      </c>
      <c r="I10" s="79">
        <f>G10-H10</f>
        <v>3301</v>
      </c>
      <c r="J10" s="79">
        <f>$F10*I10</f>
        <v>247575</v>
      </c>
      <c r="K10" s="79">
        <f>J10/1000000</f>
        <v>0.247575</v>
      </c>
      <c r="L10" s="90">
        <v>343455</v>
      </c>
      <c r="M10" s="79">
        <v>339689</v>
      </c>
      <c r="N10" s="79">
        <f>L10-M10</f>
        <v>3766</v>
      </c>
      <c r="O10" s="79">
        <f>$F10*N10</f>
        <v>282450</v>
      </c>
      <c r="P10" s="79">
        <f>O10/1000000</f>
        <v>0.28245</v>
      </c>
      <c r="Q10" s="458"/>
    </row>
    <row r="11" spans="1:17" s="87" customFormat="1" ht="15" customHeight="1">
      <c r="A11" s="90">
        <v>4</v>
      </c>
      <c r="B11" s="118" t="s">
        <v>86</v>
      </c>
      <c r="C11" s="102">
        <v>4865184</v>
      </c>
      <c r="D11" s="119" t="s">
        <v>12</v>
      </c>
      <c r="E11" s="91" t="s">
        <v>339</v>
      </c>
      <c r="F11" s="785">
        <v>300</v>
      </c>
      <c r="G11" s="90">
        <v>998400</v>
      </c>
      <c r="H11" s="79">
        <v>998258</v>
      </c>
      <c r="I11" s="79">
        <f t="shared" si="0"/>
        <v>142</v>
      </c>
      <c r="J11" s="79">
        <f t="shared" si="1"/>
        <v>42600</v>
      </c>
      <c r="K11" s="79">
        <f t="shared" si="2"/>
        <v>0.0426</v>
      </c>
      <c r="L11" s="90">
        <v>5954</v>
      </c>
      <c r="M11" s="79">
        <v>5951</v>
      </c>
      <c r="N11" s="79">
        <f t="shared" si="3"/>
        <v>3</v>
      </c>
      <c r="O11" s="79">
        <f t="shared" si="4"/>
        <v>900</v>
      </c>
      <c r="P11" s="79">
        <f t="shared" si="5"/>
        <v>0.0009</v>
      </c>
      <c r="Q11" s="458"/>
    </row>
    <row r="12" spans="1:17" s="87" customFormat="1" ht="15" customHeight="1">
      <c r="A12" s="90">
        <v>5</v>
      </c>
      <c r="B12" s="118" t="s">
        <v>87</v>
      </c>
      <c r="C12" s="102">
        <v>4865103</v>
      </c>
      <c r="D12" s="119" t="s">
        <v>12</v>
      </c>
      <c r="E12" s="91" t="s">
        <v>339</v>
      </c>
      <c r="F12" s="785">
        <v>1333.3</v>
      </c>
      <c r="G12" s="90">
        <v>1767</v>
      </c>
      <c r="H12" s="79">
        <v>1735</v>
      </c>
      <c r="I12" s="79">
        <f t="shared" si="0"/>
        <v>32</v>
      </c>
      <c r="J12" s="79">
        <f t="shared" si="1"/>
        <v>42665.6</v>
      </c>
      <c r="K12" s="79">
        <f t="shared" si="2"/>
        <v>0.0426656</v>
      </c>
      <c r="L12" s="90">
        <v>3587</v>
      </c>
      <c r="M12" s="79">
        <v>3557</v>
      </c>
      <c r="N12" s="79">
        <f t="shared" si="3"/>
        <v>30</v>
      </c>
      <c r="O12" s="79">
        <f t="shared" si="4"/>
        <v>39999</v>
      </c>
      <c r="P12" s="79">
        <f t="shared" si="5"/>
        <v>0.039999</v>
      </c>
      <c r="Q12" s="464"/>
    </row>
    <row r="13" spans="1:17" s="87" customFormat="1" ht="15" customHeight="1">
      <c r="A13" s="90">
        <v>6</v>
      </c>
      <c r="B13" s="118" t="s">
        <v>88</v>
      </c>
      <c r="C13" s="102">
        <v>4865101</v>
      </c>
      <c r="D13" s="119" t="s">
        <v>12</v>
      </c>
      <c r="E13" s="91" t="s">
        <v>339</v>
      </c>
      <c r="F13" s="785">
        <v>100</v>
      </c>
      <c r="G13" s="90">
        <v>39654</v>
      </c>
      <c r="H13" s="79">
        <v>36381</v>
      </c>
      <c r="I13" s="79">
        <f t="shared" si="0"/>
        <v>3273</v>
      </c>
      <c r="J13" s="79">
        <f t="shared" si="1"/>
        <v>327300</v>
      </c>
      <c r="K13" s="79">
        <f t="shared" si="2"/>
        <v>0.3273</v>
      </c>
      <c r="L13" s="90">
        <v>155764</v>
      </c>
      <c r="M13" s="79">
        <v>155563</v>
      </c>
      <c r="N13" s="79">
        <f t="shared" si="3"/>
        <v>201</v>
      </c>
      <c r="O13" s="79">
        <f t="shared" si="4"/>
        <v>20100</v>
      </c>
      <c r="P13" s="79">
        <f t="shared" si="5"/>
        <v>0.0201</v>
      </c>
      <c r="Q13" s="458"/>
    </row>
    <row r="14" spans="1:17" s="87" customFormat="1" ht="15" customHeight="1">
      <c r="A14" s="90">
        <v>7</v>
      </c>
      <c r="B14" s="118" t="s">
        <v>89</v>
      </c>
      <c r="C14" s="102">
        <v>5295196</v>
      </c>
      <c r="D14" s="119" t="s">
        <v>12</v>
      </c>
      <c r="E14" s="91" t="s">
        <v>339</v>
      </c>
      <c r="F14" s="120">
        <v>75</v>
      </c>
      <c r="G14" s="90">
        <v>997464</v>
      </c>
      <c r="H14" s="79">
        <v>985293</v>
      </c>
      <c r="I14" s="79">
        <f>G14-H14</f>
        <v>12171</v>
      </c>
      <c r="J14" s="79">
        <f t="shared" si="1"/>
        <v>912825</v>
      </c>
      <c r="K14" s="79">
        <f t="shared" si="2"/>
        <v>0.912825</v>
      </c>
      <c r="L14" s="90">
        <v>44985</v>
      </c>
      <c r="M14" s="79">
        <v>43980</v>
      </c>
      <c r="N14" s="79">
        <f>L14-M14</f>
        <v>1005</v>
      </c>
      <c r="O14" s="79">
        <f t="shared" si="4"/>
        <v>75375</v>
      </c>
      <c r="P14" s="79">
        <f t="shared" si="5"/>
        <v>0.075375</v>
      </c>
      <c r="Q14" s="458"/>
    </row>
    <row r="15" spans="1:17" s="87" customFormat="1" ht="15" customHeight="1">
      <c r="A15" s="90"/>
      <c r="B15" s="118"/>
      <c r="C15" s="102"/>
      <c r="D15" s="119"/>
      <c r="E15" s="91"/>
      <c r="F15" s="120">
        <v>75</v>
      </c>
      <c r="G15" s="90">
        <v>19363</v>
      </c>
      <c r="H15" s="79">
        <v>18016</v>
      </c>
      <c r="I15" s="79">
        <f>G15-H15</f>
        <v>1347</v>
      </c>
      <c r="J15" s="79">
        <f t="shared" si="1"/>
        <v>101025</v>
      </c>
      <c r="K15" s="79">
        <f t="shared" si="2"/>
        <v>0.101025</v>
      </c>
      <c r="L15" s="90"/>
      <c r="M15" s="79"/>
      <c r="N15" s="79"/>
      <c r="O15" s="79"/>
      <c r="P15" s="79"/>
      <c r="Q15" s="458"/>
    </row>
    <row r="16" spans="1:17" s="87" customFormat="1" ht="15" customHeight="1">
      <c r="A16" s="90"/>
      <c r="B16" s="121" t="s">
        <v>11</v>
      </c>
      <c r="C16" s="102"/>
      <c r="D16" s="119"/>
      <c r="E16" s="119"/>
      <c r="F16" s="785"/>
      <c r="G16" s="90"/>
      <c r="H16" s="79"/>
      <c r="I16" s="79"/>
      <c r="J16" s="79"/>
      <c r="K16" s="79"/>
      <c r="L16" s="90"/>
      <c r="M16" s="79"/>
      <c r="N16" s="79"/>
      <c r="O16" s="79"/>
      <c r="P16" s="79"/>
      <c r="Q16" s="458"/>
    </row>
    <row r="17" spans="1:17" s="87" customFormat="1" ht="15" customHeight="1">
      <c r="A17" s="90">
        <v>8</v>
      </c>
      <c r="B17" s="118" t="s">
        <v>360</v>
      </c>
      <c r="C17" s="102">
        <v>4864884</v>
      </c>
      <c r="D17" s="119" t="s">
        <v>12</v>
      </c>
      <c r="E17" s="91" t="s">
        <v>339</v>
      </c>
      <c r="F17" s="785">
        <v>1000</v>
      </c>
      <c r="G17" s="90">
        <v>985839</v>
      </c>
      <c r="H17" s="79">
        <v>986030</v>
      </c>
      <c r="I17" s="79">
        <f aca="true" t="shared" si="6" ref="I17:I27">G17-H17</f>
        <v>-191</v>
      </c>
      <c r="J17" s="79">
        <f aca="true" t="shared" si="7" ref="J17:J27">$F17*I17</f>
        <v>-191000</v>
      </c>
      <c r="K17" s="79">
        <f aca="true" t="shared" si="8" ref="K17:K27">J17/1000000</f>
        <v>-0.191</v>
      </c>
      <c r="L17" s="90">
        <v>2295</v>
      </c>
      <c r="M17" s="79">
        <v>2292</v>
      </c>
      <c r="N17" s="79">
        <f aca="true" t="shared" si="9" ref="N17:N27">L17-M17</f>
        <v>3</v>
      </c>
      <c r="O17" s="79">
        <f aca="true" t="shared" si="10" ref="O17:O27">$F17*N17</f>
        <v>3000</v>
      </c>
      <c r="P17" s="79">
        <f aca="true" t="shared" si="11" ref="P17:P27">O17/1000000</f>
        <v>0.003</v>
      </c>
      <c r="Q17" s="458"/>
    </row>
    <row r="18" spans="1:17" s="87" customFormat="1" ht="15" customHeight="1">
      <c r="A18" s="90">
        <v>9</v>
      </c>
      <c r="B18" s="118" t="s">
        <v>90</v>
      </c>
      <c r="C18" s="102">
        <v>4864897</v>
      </c>
      <c r="D18" s="119" t="s">
        <v>12</v>
      </c>
      <c r="E18" s="91" t="s">
        <v>339</v>
      </c>
      <c r="F18" s="785">
        <v>500</v>
      </c>
      <c r="G18" s="90">
        <v>999892</v>
      </c>
      <c r="H18" s="79">
        <v>1000003</v>
      </c>
      <c r="I18" s="79">
        <f>G18-H18</f>
        <v>-111</v>
      </c>
      <c r="J18" s="79">
        <f>$F18*I18</f>
        <v>-55500</v>
      </c>
      <c r="K18" s="79">
        <f>J18/1000000</f>
        <v>-0.0555</v>
      </c>
      <c r="L18" s="90">
        <v>564</v>
      </c>
      <c r="M18" s="79">
        <v>563</v>
      </c>
      <c r="N18" s="79">
        <f>L18-M18</f>
        <v>1</v>
      </c>
      <c r="O18" s="79">
        <f>$F18*N18</f>
        <v>500</v>
      </c>
      <c r="P18" s="79">
        <f>O18/1000000</f>
        <v>0.0005</v>
      </c>
      <c r="Q18" s="458"/>
    </row>
    <row r="19" spans="1:17" s="87" customFormat="1" ht="15" customHeight="1">
      <c r="A19" s="90">
        <v>10</v>
      </c>
      <c r="B19" s="118" t="s">
        <v>121</v>
      </c>
      <c r="C19" s="102">
        <v>4864832</v>
      </c>
      <c r="D19" s="119" t="s">
        <v>12</v>
      </c>
      <c r="E19" s="91" t="s">
        <v>339</v>
      </c>
      <c r="F19" s="785">
        <v>1000</v>
      </c>
      <c r="G19" s="90">
        <v>999359</v>
      </c>
      <c r="H19" s="79">
        <v>999507</v>
      </c>
      <c r="I19" s="79">
        <f t="shared" si="6"/>
        <v>-148</v>
      </c>
      <c r="J19" s="79">
        <f t="shared" si="7"/>
        <v>-148000</v>
      </c>
      <c r="K19" s="79">
        <f t="shared" si="8"/>
        <v>-0.148</v>
      </c>
      <c r="L19" s="90">
        <v>1522</v>
      </c>
      <c r="M19" s="79">
        <v>1515</v>
      </c>
      <c r="N19" s="79">
        <f t="shared" si="9"/>
        <v>7</v>
      </c>
      <c r="O19" s="79">
        <f t="shared" si="10"/>
        <v>7000</v>
      </c>
      <c r="P19" s="79">
        <f t="shared" si="11"/>
        <v>0.007</v>
      </c>
      <c r="Q19" s="458"/>
    </row>
    <row r="20" spans="1:17" s="87" customFormat="1" ht="15" customHeight="1">
      <c r="A20" s="90">
        <v>11</v>
      </c>
      <c r="B20" s="118" t="s">
        <v>91</v>
      </c>
      <c r="C20" s="102">
        <v>4864833</v>
      </c>
      <c r="D20" s="119" t="s">
        <v>12</v>
      </c>
      <c r="E20" s="91" t="s">
        <v>339</v>
      </c>
      <c r="F20" s="785">
        <v>1000</v>
      </c>
      <c r="G20" s="90">
        <v>992202</v>
      </c>
      <c r="H20" s="79">
        <v>992074</v>
      </c>
      <c r="I20" s="79">
        <f t="shared" si="6"/>
        <v>128</v>
      </c>
      <c r="J20" s="79">
        <f t="shared" si="7"/>
        <v>128000</v>
      </c>
      <c r="K20" s="79">
        <f t="shared" si="8"/>
        <v>0.128</v>
      </c>
      <c r="L20" s="90">
        <v>1473</v>
      </c>
      <c r="M20" s="79">
        <v>1472</v>
      </c>
      <c r="N20" s="79">
        <f t="shared" si="9"/>
        <v>1</v>
      </c>
      <c r="O20" s="79">
        <f t="shared" si="10"/>
        <v>1000</v>
      </c>
      <c r="P20" s="79">
        <f t="shared" si="11"/>
        <v>0.001</v>
      </c>
      <c r="Q20" s="458"/>
    </row>
    <row r="21" spans="1:17" s="87" customFormat="1" ht="15" customHeight="1">
      <c r="A21" s="90">
        <v>12</v>
      </c>
      <c r="B21" s="118" t="s">
        <v>92</v>
      </c>
      <c r="C21" s="102">
        <v>4864834</v>
      </c>
      <c r="D21" s="119" t="s">
        <v>12</v>
      </c>
      <c r="E21" s="91" t="s">
        <v>339</v>
      </c>
      <c r="F21" s="785">
        <v>1000</v>
      </c>
      <c r="G21" s="90">
        <v>993498</v>
      </c>
      <c r="H21" s="79">
        <v>993398</v>
      </c>
      <c r="I21" s="79">
        <f t="shared" si="6"/>
        <v>100</v>
      </c>
      <c r="J21" s="79">
        <f t="shared" si="7"/>
        <v>100000</v>
      </c>
      <c r="K21" s="79">
        <f t="shared" si="8"/>
        <v>0.1</v>
      </c>
      <c r="L21" s="90">
        <v>6231</v>
      </c>
      <c r="M21" s="79">
        <v>6146</v>
      </c>
      <c r="N21" s="79">
        <f t="shared" si="9"/>
        <v>85</v>
      </c>
      <c r="O21" s="79">
        <f t="shared" si="10"/>
        <v>85000</v>
      </c>
      <c r="P21" s="79">
        <f t="shared" si="11"/>
        <v>0.085</v>
      </c>
      <c r="Q21" s="458"/>
    </row>
    <row r="22" spans="1:17" s="87" customFormat="1" ht="15" customHeight="1">
      <c r="A22" s="90">
        <v>13</v>
      </c>
      <c r="B22" s="91" t="s">
        <v>93</v>
      </c>
      <c r="C22" s="102">
        <v>4864889</v>
      </c>
      <c r="D22" s="79" t="s">
        <v>12</v>
      </c>
      <c r="E22" s="91" t="s">
        <v>339</v>
      </c>
      <c r="F22" s="785">
        <v>1000</v>
      </c>
      <c r="G22" s="90">
        <v>997086</v>
      </c>
      <c r="H22" s="79">
        <v>997239</v>
      </c>
      <c r="I22" s="79">
        <f t="shared" si="6"/>
        <v>-153</v>
      </c>
      <c r="J22" s="79">
        <f t="shared" si="7"/>
        <v>-153000</v>
      </c>
      <c r="K22" s="79">
        <f t="shared" si="8"/>
        <v>-0.153</v>
      </c>
      <c r="L22" s="90">
        <v>998571</v>
      </c>
      <c r="M22" s="79">
        <v>998523</v>
      </c>
      <c r="N22" s="79">
        <f t="shared" si="9"/>
        <v>48</v>
      </c>
      <c r="O22" s="79">
        <f t="shared" si="10"/>
        <v>48000</v>
      </c>
      <c r="P22" s="79">
        <f t="shared" si="11"/>
        <v>0.048</v>
      </c>
      <c r="Q22" s="458"/>
    </row>
    <row r="23" spans="1:17" s="87" customFormat="1" ht="15" customHeight="1">
      <c r="A23" s="90">
        <v>14</v>
      </c>
      <c r="B23" s="118" t="s">
        <v>94</v>
      </c>
      <c r="C23" s="102">
        <v>4864859</v>
      </c>
      <c r="D23" s="119" t="s">
        <v>12</v>
      </c>
      <c r="E23" s="91" t="s">
        <v>339</v>
      </c>
      <c r="F23" s="785">
        <v>1000</v>
      </c>
      <c r="G23" s="90">
        <v>999837</v>
      </c>
      <c r="H23" s="79">
        <v>999997</v>
      </c>
      <c r="I23" s="79">
        <f>G23-H23</f>
        <v>-160</v>
      </c>
      <c r="J23" s="79">
        <f>$F23*I23</f>
        <v>-160000</v>
      </c>
      <c r="K23" s="79">
        <f>J23/1000000</f>
        <v>-0.16</v>
      </c>
      <c r="L23" s="90">
        <v>999975</v>
      </c>
      <c r="M23" s="79">
        <v>999977</v>
      </c>
      <c r="N23" s="79">
        <f>L23-M23</f>
        <v>-2</v>
      </c>
      <c r="O23" s="79">
        <f>$F23*N23</f>
        <v>-2000</v>
      </c>
      <c r="P23" s="79">
        <f>O23/1000000</f>
        <v>-0.002</v>
      </c>
      <c r="Q23" s="458"/>
    </row>
    <row r="24" spans="1:17" s="87" customFormat="1" ht="15" customHeight="1">
      <c r="A24" s="90">
        <v>15</v>
      </c>
      <c r="B24" s="118" t="s">
        <v>95</v>
      </c>
      <c r="C24" s="102">
        <v>4864895</v>
      </c>
      <c r="D24" s="119" t="s">
        <v>12</v>
      </c>
      <c r="E24" s="91" t="s">
        <v>339</v>
      </c>
      <c r="F24" s="785">
        <v>800</v>
      </c>
      <c r="G24" s="90">
        <v>998950</v>
      </c>
      <c r="H24" s="79">
        <v>999064</v>
      </c>
      <c r="I24" s="79">
        <f>G24-H24</f>
        <v>-114</v>
      </c>
      <c r="J24" s="79">
        <f t="shared" si="7"/>
        <v>-91200</v>
      </c>
      <c r="K24" s="79">
        <f t="shared" si="8"/>
        <v>-0.0912</v>
      </c>
      <c r="L24" s="90">
        <v>4977</v>
      </c>
      <c r="M24" s="79">
        <v>4946</v>
      </c>
      <c r="N24" s="79">
        <f>L24-M24</f>
        <v>31</v>
      </c>
      <c r="O24" s="79">
        <f t="shared" si="10"/>
        <v>24800</v>
      </c>
      <c r="P24" s="79">
        <f t="shared" si="11"/>
        <v>0.0248</v>
      </c>
      <c r="Q24" s="458"/>
    </row>
    <row r="25" spans="1:17" s="87" customFormat="1" ht="15" customHeight="1">
      <c r="A25" s="90">
        <v>16</v>
      </c>
      <c r="B25" s="118" t="s">
        <v>96</v>
      </c>
      <c r="C25" s="102">
        <v>4864838</v>
      </c>
      <c r="D25" s="119" t="s">
        <v>12</v>
      </c>
      <c r="E25" s="91" t="s">
        <v>339</v>
      </c>
      <c r="F25" s="785">
        <v>1000</v>
      </c>
      <c r="G25" s="90">
        <v>999396</v>
      </c>
      <c r="H25" s="79">
        <v>999090</v>
      </c>
      <c r="I25" s="79">
        <f t="shared" si="6"/>
        <v>306</v>
      </c>
      <c r="J25" s="79">
        <f t="shared" si="7"/>
        <v>306000</v>
      </c>
      <c r="K25" s="79">
        <f t="shared" si="8"/>
        <v>0.306</v>
      </c>
      <c r="L25" s="90">
        <v>33439</v>
      </c>
      <c r="M25" s="79">
        <v>33449</v>
      </c>
      <c r="N25" s="79">
        <f t="shared" si="9"/>
        <v>-10</v>
      </c>
      <c r="O25" s="79">
        <f t="shared" si="10"/>
        <v>-10000</v>
      </c>
      <c r="P25" s="79">
        <f t="shared" si="11"/>
        <v>-0.01</v>
      </c>
      <c r="Q25" s="458"/>
    </row>
    <row r="26" spans="1:17" s="87" customFormat="1" ht="15" customHeight="1">
      <c r="A26" s="90">
        <v>17</v>
      </c>
      <c r="B26" s="118" t="s">
        <v>119</v>
      </c>
      <c r="C26" s="102">
        <v>4864839</v>
      </c>
      <c r="D26" s="119" t="s">
        <v>12</v>
      </c>
      <c r="E26" s="91" t="s">
        <v>339</v>
      </c>
      <c r="F26" s="785">
        <v>1000</v>
      </c>
      <c r="G26" s="90">
        <v>1933</v>
      </c>
      <c r="H26" s="79">
        <v>1993</v>
      </c>
      <c r="I26" s="79">
        <f t="shared" si="6"/>
        <v>-60</v>
      </c>
      <c r="J26" s="79">
        <f t="shared" si="7"/>
        <v>-60000</v>
      </c>
      <c r="K26" s="79">
        <f t="shared" si="8"/>
        <v>-0.06</v>
      </c>
      <c r="L26" s="90">
        <v>9743</v>
      </c>
      <c r="M26" s="79">
        <v>9743</v>
      </c>
      <c r="N26" s="79">
        <f t="shared" si="9"/>
        <v>0</v>
      </c>
      <c r="O26" s="79">
        <f t="shared" si="10"/>
        <v>0</v>
      </c>
      <c r="P26" s="79">
        <f t="shared" si="11"/>
        <v>0</v>
      </c>
      <c r="Q26" s="458"/>
    </row>
    <row r="27" spans="1:17" s="87" customFormat="1" ht="15" customHeight="1">
      <c r="A27" s="90">
        <v>18</v>
      </c>
      <c r="B27" s="118" t="s">
        <v>120</v>
      </c>
      <c r="C27" s="102">
        <v>4864883</v>
      </c>
      <c r="D27" s="119" t="s">
        <v>12</v>
      </c>
      <c r="E27" s="91" t="s">
        <v>339</v>
      </c>
      <c r="F27" s="785">
        <v>1000</v>
      </c>
      <c r="G27" s="90">
        <v>3473</v>
      </c>
      <c r="H27" s="79">
        <v>3741</v>
      </c>
      <c r="I27" s="79">
        <f t="shared" si="6"/>
        <v>-268</v>
      </c>
      <c r="J27" s="79">
        <f t="shared" si="7"/>
        <v>-268000</v>
      </c>
      <c r="K27" s="79">
        <f t="shared" si="8"/>
        <v>-0.268</v>
      </c>
      <c r="L27" s="90">
        <v>17363</v>
      </c>
      <c r="M27" s="79">
        <v>17367</v>
      </c>
      <c r="N27" s="79">
        <f t="shared" si="9"/>
        <v>-4</v>
      </c>
      <c r="O27" s="79">
        <f t="shared" si="10"/>
        <v>-4000</v>
      </c>
      <c r="P27" s="79">
        <f t="shared" si="11"/>
        <v>-0.004</v>
      </c>
      <c r="Q27" s="458"/>
    </row>
    <row r="28" spans="1:17" s="87" customFormat="1" ht="15" customHeight="1">
      <c r="A28" s="90"/>
      <c r="B28" s="121" t="s">
        <v>97</v>
      </c>
      <c r="C28" s="102"/>
      <c r="D28" s="119"/>
      <c r="E28" s="119"/>
      <c r="F28" s="785"/>
      <c r="G28" s="90"/>
      <c r="H28" s="79"/>
      <c r="I28" s="79"/>
      <c r="J28" s="79"/>
      <c r="K28" s="122"/>
      <c r="L28" s="90"/>
      <c r="M28" s="79"/>
      <c r="N28" s="79"/>
      <c r="O28" s="79"/>
      <c r="P28" s="122"/>
      <c r="Q28" s="458"/>
    </row>
    <row r="29" spans="1:17" s="87" customFormat="1" ht="15" customHeight="1">
      <c r="A29" s="90">
        <v>19</v>
      </c>
      <c r="B29" s="118" t="s">
        <v>98</v>
      </c>
      <c r="C29" s="102">
        <v>4864954</v>
      </c>
      <c r="D29" s="119" t="s">
        <v>12</v>
      </c>
      <c r="E29" s="91" t="s">
        <v>339</v>
      </c>
      <c r="F29" s="785">
        <v>1250</v>
      </c>
      <c r="G29" s="90">
        <v>978791</v>
      </c>
      <c r="H29" s="79">
        <v>980048</v>
      </c>
      <c r="I29" s="79">
        <f>G29-H29</f>
        <v>-1257</v>
      </c>
      <c r="J29" s="79">
        <f>$F29*I29</f>
        <v>-1571250</v>
      </c>
      <c r="K29" s="79">
        <f>J29/1000000</f>
        <v>-1.57125</v>
      </c>
      <c r="L29" s="90">
        <v>951761</v>
      </c>
      <c r="M29" s="79">
        <v>951761</v>
      </c>
      <c r="N29" s="79">
        <f>L29-M29</f>
        <v>0</v>
      </c>
      <c r="O29" s="79">
        <f>$F29*N29</f>
        <v>0</v>
      </c>
      <c r="P29" s="79">
        <f>O29/1000000</f>
        <v>0</v>
      </c>
      <c r="Q29" s="458"/>
    </row>
    <row r="30" spans="1:17" s="87" customFormat="1" ht="15" customHeight="1">
      <c r="A30" s="90">
        <v>20</v>
      </c>
      <c r="B30" s="118" t="s">
        <v>99</v>
      </c>
      <c r="C30" s="102">
        <v>4865030</v>
      </c>
      <c r="D30" s="119" t="s">
        <v>12</v>
      </c>
      <c r="E30" s="91" t="s">
        <v>339</v>
      </c>
      <c r="F30" s="785">
        <v>1100</v>
      </c>
      <c r="G30" s="90">
        <v>999999</v>
      </c>
      <c r="H30" s="79">
        <v>999999</v>
      </c>
      <c r="I30" s="79">
        <f>G30-H30</f>
        <v>0</v>
      </c>
      <c r="J30" s="79">
        <f>$F30*I30</f>
        <v>0</v>
      </c>
      <c r="K30" s="79">
        <f>J30/1000000</f>
        <v>0</v>
      </c>
      <c r="L30" s="90">
        <v>943918</v>
      </c>
      <c r="M30" s="79">
        <v>947381</v>
      </c>
      <c r="N30" s="79">
        <f>L30-M30</f>
        <v>-3463</v>
      </c>
      <c r="O30" s="79">
        <f>$F30*N30</f>
        <v>-3809300</v>
      </c>
      <c r="P30" s="79">
        <f>O30/1000000</f>
        <v>-3.8093</v>
      </c>
      <c r="Q30" s="458"/>
    </row>
    <row r="31" spans="1:17" s="87" customFormat="1" ht="15" customHeight="1">
      <c r="A31" s="90">
        <v>21</v>
      </c>
      <c r="B31" s="118" t="s">
        <v>358</v>
      </c>
      <c r="C31" s="102">
        <v>4864943</v>
      </c>
      <c r="D31" s="119" t="s">
        <v>12</v>
      </c>
      <c r="E31" s="91" t="s">
        <v>339</v>
      </c>
      <c r="F31" s="785">
        <v>1000</v>
      </c>
      <c r="G31" s="90">
        <v>962496</v>
      </c>
      <c r="H31" s="79">
        <v>963301</v>
      </c>
      <c r="I31" s="79">
        <f>G31-H31</f>
        <v>-805</v>
      </c>
      <c r="J31" s="79">
        <f>$F31*I31</f>
        <v>-805000</v>
      </c>
      <c r="K31" s="79">
        <f>J31/1000000</f>
        <v>-0.805</v>
      </c>
      <c r="L31" s="90">
        <v>7609</v>
      </c>
      <c r="M31" s="79">
        <v>7609</v>
      </c>
      <c r="N31" s="79">
        <f>L31-M31</f>
        <v>0</v>
      </c>
      <c r="O31" s="79">
        <f>$F31*N31</f>
        <v>0</v>
      </c>
      <c r="P31" s="79">
        <f>O31/1000000</f>
        <v>0</v>
      </c>
      <c r="Q31" s="458"/>
    </row>
    <row r="32" spans="1:17" s="87" customFormat="1" ht="15" customHeight="1">
      <c r="A32" s="90"/>
      <c r="B32" s="121" t="s">
        <v>31</v>
      </c>
      <c r="C32" s="102"/>
      <c r="D32" s="119"/>
      <c r="E32" s="119"/>
      <c r="F32" s="785"/>
      <c r="G32" s="90"/>
      <c r="H32" s="79"/>
      <c r="I32" s="79"/>
      <c r="J32" s="79"/>
      <c r="K32" s="122">
        <f>SUM(K29:K31)</f>
        <v>-2.37625</v>
      </c>
      <c r="L32" s="90"/>
      <c r="M32" s="79"/>
      <c r="N32" s="79"/>
      <c r="O32" s="79"/>
      <c r="P32" s="122">
        <f>SUM(P29:P31)</f>
        <v>-3.8093</v>
      </c>
      <c r="Q32" s="458"/>
    </row>
    <row r="33" spans="1:17" s="87" customFormat="1" ht="15" customHeight="1">
      <c r="A33" s="90">
        <v>22</v>
      </c>
      <c r="B33" s="118" t="s">
        <v>100</v>
      </c>
      <c r="C33" s="102">
        <v>4864913</v>
      </c>
      <c r="D33" s="119" t="s">
        <v>12</v>
      </c>
      <c r="E33" s="91" t="s">
        <v>339</v>
      </c>
      <c r="F33" s="87">
        <v>-1000</v>
      </c>
      <c r="G33" s="90">
        <v>993874</v>
      </c>
      <c r="H33" s="79">
        <v>995203</v>
      </c>
      <c r="I33" s="79">
        <f>G33-H33</f>
        <v>-1329</v>
      </c>
      <c r="J33" s="79">
        <f>$F33*I33</f>
        <v>1329000</v>
      </c>
      <c r="K33" s="79">
        <f>J33/1000000</f>
        <v>1.329</v>
      </c>
      <c r="L33" s="90">
        <v>999979</v>
      </c>
      <c r="M33" s="79">
        <v>999979</v>
      </c>
      <c r="N33" s="79">
        <f>L33-M33</f>
        <v>0</v>
      </c>
      <c r="O33" s="79">
        <f>$F33*N33</f>
        <v>0</v>
      </c>
      <c r="P33" s="79">
        <f>O33/1000000</f>
        <v>0</v>
      </c>
      <c r="Q33" s="458"/>
    </row>
    <row r="34" spans="1:17" s="87" customFormat="1" ht="15" customHeight="1">
      <c r="A34" s="90">
        <v>23</v>
      </c>
      <c r="B34" s="118" t="s">
        <v>101</v>
      </c>
      <c r="C34" s="102">
        <v>5295140</v>
      </c>
      <c r="D34" s="119" t="s">
        <v>12</v>
      </c>
      <c r="E34" s="91" t="s">
        <v>339</v>
      </c>
      <c r="F34" s="102">
        <v>-1000</v>
      </c>
      <c r="G34" s="90">
        <v>991377</v>
      </c>
      <c r="H34" s="79">
        <v>992606</v>
      </c>
      <c r="I34" s="79">
        <f>G34-H34</f>
        <v>-1229</v>
      </c>
      <c r="J34" s="79">
        <f>$F34*I34</f>
        <v>1229000</v>
      </c>
      <c r="K34" s="79">
        <f>J34/1000000</f>
        <v>1.229</v>
      </c>
      <c r="L34" s="90">
        <v>999906</v>
      </c>
      <c r="M34" s="79">
        <v>999906</v>
      </c>
      <c r="N34" s="79">
        <f>L34-M34</f>
        <v>0</v>
      </c>
      <c r="O34" s="79">
        <f>$F34*N34</f>
        <v>0</v>
      </c>
      <c r="P34" s="79">
        <f>O34/1000000</f>
        <v>0</v>
      </c>
      <c r="Q34" s="458"/>
    </row>
    <row r="35" spans="1:17" s="87" customFormat="1" ht="15" customHeight="1">
      <c r="A35" s="90">
        <v>24</v>
      </c>
      <c r="B35" s="835" t="s">
        <v>142</v>
      </c>
      <c r="C35" s="836">
        <v>4902528</v>
      </c>
      <c r="D35" s="810" t="s">
        <v>12</v>
      </c>
      <c r="E35" s="91" t="s">
        <v>339</v>
      </c>
      <c r="F35" s="836">
        <v>300</v>
      </c>
      <c r="G35" s="90">
        <v>15</v>
      </c>
      <c r="H35" s="79">
        <v>15</v>
      </c>
      <c r="I35" s="79">
        <f>G35-H35</f>
        <v>0</v>
      </c>
      <c r="J35" s="79">
        <f>$F35*I35</f>
        <v>0</v>
      </c>
      <c r="K35" s="79">
        <f>J35/1000000</f>
        <v>0</v>
      </c>
      <c r="L35" s="90">
        <v>302</v>
      </c>
      <c r="M35" s="79">
        <v>302</v>
      </c>
      <c r="N35" s="79">
        <f>L35-M35</f>
        <v>0</v>
      </c>
      <c r="O35" s="79">
        <f>$F35*N35</f>
        <v>0</v>
      </c>
      <c r="P35" s="79">
        <f>O35/1000000</f>
        <v>0</v>
      </c>
      <c r="Q35" s="458"/>
    </row>
    <row r="36" spans="1:17" s="87" customFormat="1" ht="15" customHeight="1">
      <c r="A36" s="90"/>
      <c r="B36" s="121" t="s">
        <v>26</v>
      </c>
      <c r="C36" s="102"/>
      <c r="D36" s="119"/>
      <c r="E36" s="119"/>
      <c r="F36" s="785"/>
      <c r="G36" s="90"/>
      <c r="H36" s="79"/>
      <c r="I36" s="79"/>
      <c r="J36" s="79"/>
      <c r="K36" s="79"/>
      <c r="L36" s="90"/>
      <c r="M36" s="79"/>
      <c r="N36" s="79"/>
      <c r="O36" s="79"/>
      <c r="P36" s="79"/>
      <c r="Q36" s="458"/>
    </row>
    <row r="37" spans="1:17" s="87" customFormat="1" ht="15" customHeight="1">
      <c r="A37" s="90">
        <v>25</v>
      </c>
      <c r="B37" s="91" t="s">
        <v>45</v>
      </c>
      <c r="C37" s="102">
        <v>4864854</v>
      </c>
      <c r="D37" s="79" t="s">
        <v>12</v>
      </c>
      <c r="E37" s="91" t="s">
        <v>339</v>
      </c>
      <c r="F37" s="785">
        <v>1000</v>
      </c>
      <c r="G37" s="90">
        <v>999844</v>
      </c>
      <c r="H37" s="79">
        <v>999838</v>
      </c>
      <c r="I37" s="79">
        <f>G37-H37</f>
        <v>6</v>
      </c>
      <c r="J37" s="79">
        <f>$F37*I37</f>
        <v>6000</v>
      </c>
      <c r="K37" s="79">
        <f>J37/1000000</f>
        <v>0.006</v>
      </c>
      <c r="L37" s="90">
        <v>9138</v>
      </c>
      <c r="M37" s="79">
        <v>8433</v>
      </c>
      <c r="N37" s="79">
        <f>L37-M37</f>
        <v>705</v>
      </c>
      <c r="O37" s="79">
        <f>$F37*N37</f>
        <v>705000</v>
      </c>
      <c r="P37" s="79">
        <f>O37/1000000</f>
        <v>0.705</v>
      </c>
      <c r="Q37" s="464"/>
    </row>
    <row r="38" spans="1:17" s="87" customFormat="1" ht="15" customHeight="1">
      <c r="A38" s="90"/>
      <c r="B38" s="121" t="s">
        <v>102</v>
      </c>
      <c r="C38" s="102"/>
      <c r="D38" s="119"/>
      <c r="E38" s="119"/>
      <c r="F38" s="785"/>
      <c r="G38" s="90"/>
      <c r="H38" s="79"/>
      <c r="I38" s="79"/>
      <c r="J38" s="79"/>
      <c r="K38" s="79"/>
      <c r="L38" s="90"/>
      <c r="M38" s="79"/>
      <c r="N38" s="79"/>
      <c r="O38" s="79"/>
      <c r="P38" s="79"/>
      <c r="Q38" s="458"/>
    </row>
    <row r="39" spans="1:17" s="87" customFormat="1" ht="15" customHeight="1">
      <c r="A39" s="90">
        <v>26</v>
      </c>
      <c r="B39" s="118" t="s">
        <v>103</v>
      </c>
      <c r="C39" s="102">
        <v>5295159</v>
      </c>
      <c r="D39" s="119" t="s">
        <v>12</v>
      </c>
      <c r="E39" s="91" t="s">
        <v>339</v>
      </c>
      <c r="F39" s="785">
        <v>-1000</v>
      </c>
      <c r="G39" s="90">
        <v>37783</v>
      </c>
      <c r="H39" s="79">
        <v>34418</v>
      </c>
      <c r="I39" s="79">
        <f>G39-H39</f>
        <v>3365</v>
      </c>
      <c r="J39" s="79">
        <f>$F39*I39</f>
        <v>-3365000</v>
      </c>
      <c r="K39" s="79">
        <f>J39/1000000</f>
        <v>-3.365</v>
      </c>
      <c r="L39" s="90">
        <v>835</v>
      </c>
      <c r="M39" s="79">
        <v>850</v>
      </c>
      <c r="N39" s="79">
        <f>L39-M39</f>
        <v>-15</v>
      </c>
      <c r="O39" s="79">
        <f>$F39*N39</f>
        <v>15000</v>
      </c>
      <c r="P39" s="79">
        <f>O39/1000000</f>
        <v>0.015</v>
      </c>
      <c r="Q39" s="458"/>
    </row>
    <row r="40" spans="1:17" s="87" customFormat="1" ht="15" customHeight="1">
      <c r="A40" s="90">
        <v>27</v>
      </c>
      <c r="B40" s="118" t="s">
        <v>104</v>
      </c>
      <c r="C40" s="102">
        <v>4865029</v>
      </c>
      <c r="D40" s="119" t="s">
        <v>12</v>
      </c>
      <c r="E40" s="91" t="s">
        <v>339</v>
      </c>
      <c r="F40" s="785">
        <v>-1000</v>
      </c>
      <c r="G40" s="90">
        <v>17923</v>
      </c>
      <c r="H40" s="79">
        <v>17933</v>
      </c>
      <c r="I40" s="79">
        <f aca="true" t="shared" si="12" ref="I40:I56">G40-H40</f>
        <v>-10</v>
      </c>
      <c r="J40" s="79">
        <f>$F40*I40</f>
        <v>10000</v>
      </c>
      <c r="K40" s="79">
        <f>J40/1000000</f>
        <v>0.01</v>
      </c>
      <c r="L40" s="90">
        <v>999263</v>
      </c>
      <c r="M40" s="79">
        <v>999663</v>
      </c>
      <c r="N40" s="79">
        <f>L40-M40</f>
        <v>-400</v>
      </c>
      <c r="O40" s="79">
        <f>$F40*N40</f>
        <v>400000</v>
      </c>
      <c r="P40" s="79">
        <f>O40/1000000</f>
        <v>0.4</v>
      </c>
      <c r="Q40" s="458"/>
    </row>
    <row r="41" spans="1:17" s="87" customFormat="1" ht="15" customHeight="1">
      <c r="A41" s="90">
        <v>28</v>
      </c>
      <c r="B41" s="118" t="s">
        <v>105</v>
      </c>
      <c r="C41" s="102">
        <v>5128420</v>
      </c>
      <c r="D41" s="119" t="s">
        <v>12</v>
      </c>
      <c r="E41" s="91" t="s">
        <v>339</v>
      </c>
      <c r="F41" s="785">
        <v>-1000</v>
      </c>
      <c r="G41" s="90">
        <v>989022</v>
      </c>
      <c r="H41" s="79">
        <v>989316</v>
      </c>
      <c r="I41" s="79">
        <f t="shared" si="12"/>
        <v>-294</v>
      </c>
      <c r="J41" s="79">
        <f>$F41*I41</f>
        <v>294000</v>
      </c>
      <c r="K41" s="79">
        <f>J41/1000000</f>
        <v>0.294</v>
      </c>
      <c r="L41" s="90">
        <v>990752</v>
      </c>
      <c r="M41" s="79">
        <v>990793</v>
      </c>
      <c r="N41" s="79">
        <f>L41-M41</f>
        <v>-41</v>
      </c>
      <c r="O41" s="79">
        <f>$F41*N41</f>
        <v>41000</v>
      </c>
      <c r="P41" s="79">
        <f>O41/1000000</f>
        <v>0.041</v>
      </c>
      <c r="Q41" s="458"/>
    </row>
    <row r="42" spans="1:17" s="87" customFormat="1" ht="15" customHeight="1">
      <c r="A42" s="90">
        <v>29</v>
      </c>
      <c r="B42" s="91" t="s">
        <v>106</v>
      </c>
      <c r="C42" s="102">
        <v>4864906</v>
      </c>
      <c r="D42" s="119" t="s">
        <v>12</v>
      </c>
      <c r="E42" s="91" t="s">
        <v>339</v>
      </c>
      <c r="F42" s="785">
        <v>-1000</v>
      </c>
      <c r="G42" s="90">
        <v>993540</v>
      </c>
      <c r="H42" s="79">
        <v>993808</v>
      </c>
      <c r="I42" s="79">
        <f t="shared" si="12"/>
        <v>-268</v>
      </c>
      <c r="J42" s="79">
        <f>$F42*I42</f>
        <v>268000</v>
      </c>
      <c r="K42" s="79">
        <f>J42/1000000</f>
        <v>0.268</v>
      </c>
      <c r="L42" s="90">
        <v>998399</v>
      </c>
      <c r="M42" s="79">
        <v>998466</v>
      </c>
      <c r="N42" s="79">
        <f>L42-M42</f>
        <v>-67</v>
      </c>
      <c r="O42" s="79">
        <f>$F42*N42</f>
        <v>67000</v>
      </c>
      <c r="P42" s="79">
        <f>O42/1000000</f>
        <v>0.067</v>
      </c>
      <c r="Q42" s="464"/>
    </row>
    <row r="43" spans="1:17" s="87" customFormat="1" ht="15" customHeight="1">
      <c r="A43" s="90"/>
      <c r="B43" s="121" t="s">
        <v>401</v>
      </c>
      <c r="C43" s="102"/>
      <c r="D43" s="119"/>
      <c r="E43" s="91"/>
      <c r="F43" s="785"/>
      <c r="G43" s="90"/>
      <c r="H43" s="79"/>
      <c r="I43" s="79"/>
      <c r="J43" s="79"/>
      <c r="K43" s="79"/>
      <c r="L43" s="90"/>
      <c r="M43" s="79"/>
      <c r="N43" s="79"/>
      <c r="O43" s="79"/>
      <c r="P43" s="79"/>
      <c r="Q43" s="464"/>
    </row>
    <row r="44" spans="1:17" s="87" customFormat="1" ht="15" customHeight="1">
      <c r="A44" s="90">
        <v>30</v>
      </c>
      <c r="B44" s="118" t="s">
        <v>103</v>
      </c>
      <c r="C44" s="102">
        <v>5295177</v>
      </c>
      <c r="D44" s="119" t="s">
        <v>12</v>
      </c>
      <c r="E44" s="91" t="s">
        <v>339</v>
      </c>
      <c r="F44" s="785">
        <v>-1000</v>
      </c>
      <c r="G44" s="90">
        <v>996762</v>
      </c>
      <c r="H44" s="79">
        <v>997411</v>
      </c>
      <c r="I44" s="79">
        <f t="shared" si="12"/>
        <v>-649</v>
      </c>
      <c r="J44" s="79">
        <f>$F44*I44</f>
        <v>649000</v>
      </c>
      <c r="K44" s="79">
        <f>J44/1000000</f>
        <v>0.649</v>
      </c>
      <c r="L44" s="90">
        <v>985887</v>
      </c>
      <c r="M44" s="79">
        <v>985897</v>
      </c>
      <c r="N44" s="79">
        <f>L44-M44</f>
        <v>-10</v>
      </c>
      <c r="O44" s="79">
        <f>$F44*N44</f>
        <v>10000</v>
      </c>
      <c r="P44" s="79">
        <f>O44/1000000</f>
        <v>0.01</v>
      </c>
      <c r="Q44" s="464"/>
    </row>
    <row r="45" spans="1:17" s="87" customFormat="1" ht="15" customHeight="1">
      <c r="A45" s="90">
        <v>31</v>
      </c>
      <c r="B45" s="118" t="s">
        <v>404</v>
      </c>
      <c r="C45" s="102">
        <v>5128456</v>
      </c>
      <c r="D45" s="119" t="s">
        <v>12</v>
      </c>
      <c r="E45" s="91" t="s">
        <v>339</v>
      </c>
      <c r="F45" s="785">
        <v>-1000</v>
      </c>
      <c r="G45" s="90">
        <v>998391</v>
      </c>
      <c r="H45" s="79">
        <v>998013</v>
      </c>
      <c r="I45" s="79">
        <f t="shared" si="12"/>
        <v>378</v>
      </c>
      <c r="J45" s="79">
        <f>$F45*I45</f>
        <v>-378000</v>
      </c>
      <c r="K45" s="79">
        <f>J45/1000000</f>
        <v>-0.378</v>
      </c>
      <c r="L45" s="90">
        <v>289</v>
      </c>
      <c r="M45" s="79">
        <v>289</v>
      </c>
      <c r="N45" s="79">
        <f>L45-M45</f>
        <v>0</v>
      </c>
      <c r="O45" s="79">
        <f>$F45*N45</f>
        <v>0</v>
      </c>
      <c r="P45" s="79">
        <f>O45/1000000</f>
        <v>0</v>
      </c>
      <c r="Q45" s="464"/>
    </row>
    <row r="46" spans="1:17" s="87" customFormat="1" ht="15" customHeight="1">
      <c r="A46" s="90">
        <v>32</v>
      </c>
      <c r="B46" s="118" t="s">
        <v>402</v>
      </c>
      <c r="C46" s="102">
        <v>5128443</v>
      </c>
      <c r="D46" s="119" t="s">
        <v>12</v>
      </c>
      <c r="E46" s="91" t="s">
        <v>339</v>
      </c>
      <c r="F46" s="785">
        <v>-2000</v>
      </c>
      <c r="G46" s="90">
        <v>999517</v>
      </c>
      <c r="H46" s="79">
        <v>999161</v>
      </c>
      <c r="I46" s="79">
        <f t="shared" si="12"/>
        <v>356</v>
      </c>
      <c r="J46" s="79">
        <f>$F46*I46</f>
        <v>-712000</v>
      </c>
      <c r="K46" s="79">
        <f>J46/1000000</f>
        <v>-0.712</v>
      </c>
      <c r="L46" s="90">
        <v>30</v>
      </c>
      <c r="M46" s="79">
        <v>30</v>
      </c>
      <c r="N46" s="79">
        <f>L46-M46</f>
        <v>0</v>
      </c>
      <c r="O46" s="79">
        <f>$F46*N46</f>
        <v>0</v>
      </c>
      <c r="P46" s="79">
        <f>O46/1000000</f>
        <v>0</v>
      </c>
      <c r="Q46" s="464"/>
    </row>
    <row r="47" spans="1:17" s="87" customFormat="1" ht="15" customHeight="1">
      <c r="A47" s="90"/>
      <c r="B47" s="121" t="s">
        <v>41</v>
      </c>
      <c r="C47" s="102"/>
      <c r="D47" s="119"/>
      <c r="E47" s="119"/>
      <c r="F47" s="785"/>
      <c r="G47" s="90"/>
      <c r="H47" s="79"/>
      <c r="I47" s="79"/>
      <c r="J47" s="79"/>
      <c r="K47" s="79"/>
      <c r="L47" s="90"/>
      <c r="M47" s="79"/>
      <c r="N47" s="79"/>
      <c r="O47" s="79"/>
      <c r="P47" s="79"/>
      <c r="Q47" s="458"/>
    </row>
    <row r="48" spans="1:17" s="87" customFormat="1" ht="15" customHeight="1">
      <c r="A48" s="90"/>
      <c r="B48" s="54" t="s">
        <v>18</v>
      </c>
      <c r="C48" s="102"/>
      <c r="D48" s="79"/>
      <c r="E48" s="79"/>
      <c r="F48" s="785"/>
      <c r="G48" s="90"/>
      <c r="H48" s="79"/>
      <c r="I48" s="79"/>
      <c r="J48" s="79"/>
      <c r="K48" s="79"/>
      <c r="L48" s="90"/>
      <c r="M48" s="79"/>
      <c r="N48" s="79"/>
      <c r="O48" s="79"/>
      <c r="P48" s="79"/>
      <c r="Q48" s="458"/>
    </row>
    <row r="49" spans="1:17" s="87" customFormat="1" ht="15" customHeight="1">
      <c r="A49" s="90">
        <v>33</v>
      </c>
      <c r="B49" s="118" t="s">
        <v>19</v>
      </c>
      <c r="C49" s="102">
        <v>4864875</v>
      </c>
      <c r="D49" s="119" t="s">
        <v>12</v>
      </c>
      <c r="E49" s="91" t="s">
        <v>339</v>
      </c>
      <c r="F49" s="785">
        <v>1000</v>
      </c>
      <c r="G49" s="90">
        <v>1406</v>
      </c>
      <c r="H49" s="79">
        <v>1268</v>
      </c>
      <c r="I49" s="79">
        <f t="shared" si="12"/>
        <v>138</v>
      </c>
      <c r="J49" s="79">
        <f>$F49*I49</f>
        <v>138000</v>
      </c>
      <c r="K49" s="79">
        <f>J49/1000000</f>
        <v>0.138</v>
      </c>
      <c r="L49" s="90">
        <v>606</v>
      </c>
      <c r="M49" s="79">
        <v>597</v>
      </c>
      <c r="N49" s="79">
        <f>L49-M49</f>
        <v>9</v>
      </c>
      <c r="O49" s="79">
        <f>$F49*N49</f>
        <v>9000</v>
      </c>
      <c r="P49" s="79">
        <f>O49/1000000</f>
        <v>0.009</v>
      </c>
      <c r="Q49" s="746"/>
    </row>
    <row r="50" spans="1:17" s="87" customFormat="1" ht="15" customHeight="1">
      <c r="A50" s="90">
        <v>34</v>
      </c>
      <c r="B50" s="118" t="s">
        <v>20</v>
      </c>
      <c r="C50" s="102">
        <v>4864914</v>
      </c>
      <c r="D50" s="119" t="s">
        <v>12</v>
      </c>
      <c r="E50" s="91" t="s">
        <v>339</v>
      </c>
      <c r="F50" s="785">
        <v>400</v>
      </c>
      <c r="G50" s="90">
        <v>3389</v>
      </c>
      <c r="H50" s="79">
        <v>2737</v>
      </c>
      <c r="I50" s="79">
        <f t="shared" si="12"/>
        <v>652</v>
      </c>
      <c r="J50" s="79">
        <f>$F50*I50</f>
        <v>260800</v>
      </c>
      <c r="K50" s="79">
        <f>J50/1000000</f>
        <v>0.2608</v>
      </c>
      <c r="L50" s="90">
        <v>486</v>
      </c>
      <c r="M50" s="79">
        <v>461</v>
      </c>
      <c r="N50" s="79">
        <f>L50-M50</f>
        <v>25</v>
      </c>
      <c r="O50" s="79">
        <f>$F50*N50</f>
        <v>10000</v>
      </c>
      <c r="P50" s="79">
        <f>O50/1000000</f>
        <v>0.01</v>
      </c>
      <c r="Q50" s="458"/>
    </row>
    <row r="51" spans="1:17" s="87" customFormat="1" ht="15" customHeight="1">
      <c r="A51" s="90"/>
      <c r="B51" s="121" t="s">
        <v>116</v>
      </c>
      <c r="C51" s="102"/>
      <c r="D51" s="119"/>
      <c r="E51" s="119"/>
      <c r="F51" s="785"/>
      <c r="G51" s="90"/>
      <c r="H51" s="79"/>
      <c r="I51" s="79"/>
      <c r="J51" s="79"/>
      <c r="K51" s="79"/>
      <c r="L51" s="90"/>
      <c r="M51" s="79"/>
      <c r="N51" s="79"/>
      <c r="O51" s="79"/>
      <c r="P51" s="79"/>
      <c r="Q51" s="458"/>
    </row>
    <row r="52" spans="1:17" s="87" customFormat="1" ht="15" customHeight="1">
      <c r="A52" s="90">
        <v>35</v>
      </c>
      <c r="B52" s="118" t="s">
        <v>117</v>
      </c>
      <c r="C52" s="102">
        <v>5295199</v>
      </c>
      <c r="D52" s="119" t="s">
        <v>12</v>
      </c>
      <c r="E52" s="91" t="s">
        <v>339</v>
      </c>
      <c r="F52" s="785">
        <v>1000</v>
      </c>
      <c r="G52" s="90">
        <v>998183</v>
      </c>
      <c r="H52" s="79">
        <v>998183</v>
      </c>
      <c r="I52" s="79">
        <f t="shared" si="12"/>
        <v>0</v>
      </c>
      <c r="J52" s="79">
        <f>$F52*I52</f>
        <v>0</v>
      </c>
      <c r="K52" s="79">
        <f>J52/1000000</f>
        <v>0</v>
      </c>
      <c r="L52" s="90">
        <v>1170</v>
      </c>
      <c r="M52" s="79">
        <v>1170</v>
      </c>
      <c r="N52" s="79">
        <f>L52-M52</f>
        <v>0</v>
      </c>
      <c r="O52" s="79">
        <f>$F52*N52</f>
        <v>0</v>
      </c>
      <c r="P52" s="79">
        <f>O52/1000000</f>
        <v>0</v>
      </c>
      <c r="Q52" s="458"/>
    </row>
    <row r="53" spans="1:17" s="91" customFormat="1" ht="15" customHeight="1">
      <c r="A53" s="79">
        <v>36</v>
      </c>
      <c r="B53" s="91" t="s">
        <v>118</v>
      </c>
      <c r="C53" s="102">
        <v>4864828</v>
      </c>
      <c r="D53" s="79" t="s">
        <v>12</v>
      </c>
      <c r="E53" s="91" t="s">
        <v>339</v>
      </c>
      <c r="F53" s="102">
        <v>133</v>
      </c>
      <c r="G53" s="90">
        <v>999896</v>
      </c>
      <c r="H53" s="79">
        <v>1000032</v>
      </c>
      <c r="I53" s="79">
        <f t="shared" si="12"/>
        <v>-136</v>
      </c>
      <c r="J53" s="79">
        <f>$F53*I53</f>
        <v>-18088</v>
      </c>
      <c r="K53" s="79">
        <f>J53/1000000</f>
        <v>-0.018088</v>
      </c>
      <c r="L53" s="90">
        <v>13678</v>
      </c>
      <c r="M53" s="79">
        <v>13870</v>
      </c>
      <c r="N53" s="79">
        <f>L53-M53</f>
        <v>-192</v>
      </c>
      <c r="O53" s="79">
        <f>$F53*N53</f>
        <v>-25536</v>
      </c>
      <c r="P53" s="79">
        <f>O53/1000000</f>
        <v>-0.025536</v>
      </c>
      <c r="Q53" s="90"/>
    </row>
    <row r="54" spans="1:17" s="87" customFormat="1" ht="15" customHeight="1">
      <c r="A54" s="79"/>
      <c r="B54" s="54" t="s">
        <v>436</v>
      </c>
      <c r="C54" s="102"/>
      <c r="D54" s="79"/>
      <c r="E54" s="91"/>
      <c r="F54" s="102"/>
      <c r="G54" s="90"/>
      <c r="H54" s="79"/>
      <c r="I54" s="79"/>
      <c r="J54" s="79"/>
      <c r="K54" s="79"/>
      <c r="L54" s="90"/>
      <c r="M54" s="79"/>
      <c r="N54" s="79"/>
      <c r="O54" s="79"/>
      <c r="P54" s="79"/>
      <c r="Q54" s="90"/>
    </row>
    <row r="55" spans="1:17" s="87" customFormat="1" ht="15" customHeight="1">
      <c r="A55" s="79">
        <v>37</v>
      </c>
      <c r="B55" s="91" t="s">
        <v>35</v>
      </c>
      <c r="C55" s="102">
        <v>5295145</v>
      </c>
      <c r="D55" s="79" t="s">
        <v>12</v>
      </c>
      <c r="E55" s="91" t="s">
        <v>339</v>
      </c>
      <c r="F55" s="102">
        <v>-1000</v>
      </c>
      <c r="G55" s="90">
        <v>982376</v>
      </c>
      <c r="H55" s="79">
        <v>983385</v>
      </c>
      <c r="I55" s="79">
        <f t="shared" si="12"/>
        <v>-1009</v>
      </c>
      <c r="J55" s="79">
        <f>$F55*I55</f>
        <v>1009000</v>
      </c>
      <c r="K55" s="79">
        <f>J55/1000000</f>
        <v>1.009</v>
      </c>
      <c r="L55" s="90">
        <v>990186</v>
      </c>
      <c r="M55" s="79">
        <v>990186</v>
      </c>
      <c r="N55" s="79">
        <f>L55-M55</f>
        <v>0</v>
      </c>
      <c r="O55" s="79">
        <f>$F55*N55</f>
        <v>0</v>
      </c>
      <c r="P55" s="79">
        <f>O55/1000000</f>
        <v>0</v>
      </c>
      <c r="Q55" s="90"/>
    </row>
    <row r="56" spans="1:17" s="249" customFormat="1" ht="15" customHeight="1" thickBot="1">
      <c r="A56" s="837">
        <v>38</v>
      </c>
      <c r="B56" s="249" t="s">
        <v>172</v>
      </c>
      <c r="C56" s="838">
        <v>5295146</v>
      </c>
      <c r="D56" s="838" t="s">
        <v>12</v>
      </c>
      <c r="E56" s="838" t="s">
        <v>339</v>
      </c>
      <c r="F56" s="838">
        <v>-1000</v>
      </c>
      <c r="G56" s="839">
        <v>995731</v>
      </c>
      <c r="H56" s="839">
        <v>996741</v>
      </c>
      <c r="I56" s="837">
        <f t="shared" si="12"/>
        <v>-1010</v>
      </c>
      <c r="J56" s="838">
        <f>$F56*I56</f>
        <v>1010000</v>
      </c>
      <c r="K56" s="248">
        <f>J56/1000000</f>
        <v>1.01</v>
      </c>
      <c r="L56" s="839">
        <v>999928</v>
      </c>
      <c r="M56" s="838">
        <v>999928</v>
      </c>
      <c r="N56" s="838">
        <f>L56-M56</f>
        <v>0</v>
      </c>
      <c r="O56" s="838">
        <f>$F56*N56</f>
        <v>0</v>
      </c>
      <c r="P56" s="838">
        <f>O56/1000000</f>
        <v>0</v>
      </c>
      <c r="Q56" s="839"/>
    </row>
    <row r="57" spans="1:17" s="443" customFormat="1" ht="15.75" customHeight="1" thickTop="1">
      <c r="A57" s="334"/>
      <c r="B57" s="312"/>
      <c r="C57" s="350"/>
      <c r="D57" s="41"/>
      <c r="E57" s="38"/>
      <c r="F57" s="350"/>
      <c r="G57" s="327"/>
      <c r="I57" s="265"/>
      <c r="J57" s="265"/>
      <c r="K57" s="265"/>
      <c r="L57" s="327"/>
      <c r="M57" s="327"/>
      <c r="N57" s="265"/>
      <c r="O57" s="265"/>
      <c r="P57" s="265"/>
      <c r="Q57" s="481"/>
    </row>
    <row r="58" spans="2:16" ht="16.5">
      <c r="B58" s="14" t="s">
        <v>136</v>
      </c>
      <c r="F58" s="189"/>
      <c r="I58" s="15"/>
      <c r="J58" s="15"/>
      <c r="K58" s="378">
        <f>SUM(K8:K56)-K32</f>
        <v>1.1129526</v>
      </c>
      <c r="N58" s="15"/>
      <c r="O58" s="15"/>
      <c r="P58" s="378">
        <f>SUM(P8:P56)-P32</f>
        <v>-1.9913119999999993</v>
      </c>
    </row>
    <row r="59" spans="2:16" ht="1.5" customHeight="1">
      <c r="B59" s="14"/>
      <c r="F59" s="189"/>
      <c r="I59" s="15"/>
      <c r="J59" s="15"/>
      <c r="K59" s="26"/>
      <c r="N59" s="15"/>
      <c r="O59" s="15"/>
      <c r="P59" s="26"/>
    </row>
    <row r="60" spans="2:16" ht="16.5">
      <c r="B60" s="14" t="s">
        <v>137</v>
      </c>
      <c r="F60" s="189"/>
      <c r="I60" s="15"/>
      <c r="J60" s="15"/>
      <c r="K60" s="378">
        <f>SUM(K58:K59)</f>
        <v>1.1129526</v>
      </c>
      <c r="N60" s="15"/>
      <c r="O60" s="15"/>
      <c r="P60" s="378">
        <f>SUM(P58:P59)</f>
        <v>-1.9913119999999993</v>
      </c>
    </row>
    <row r="61" ht="15">
      <c r="F61" s="189"/>
    </row>
    <row r="62" spans="6:17" ht="15">
      <c r="F62" s="189"/>
      <c r="Q62" s="244" t="str">
        <f>NDPL!$Q$1</f>
        <v>SEPTEMBER-2018</v>
      </c>
    </row>
    <row r="63" ht="15">
      <c r="F63" s="189"/>
    </row>
    <row r="64" spans="6:17" ht="15">
      <c r="F64" s="189"/>
      <c r="Q64" s="244"/>
    </row>
    <row r="65" spans="1:16" ht="18.75" thickBot="1">
      <c r="A65" s="83" t="s">
        <v>241</v>
      </c>
      <c r="F65" s="189"/>
      <c r="G65" s="6"/>
      <c r="H65" s="6"/>
      <c r="I65" s="43" t="s">
        <v>7</v>
      </c>
      <c r="J65" s="16"/>
      <c r="K65" s="16"/>
      <c r="L65" s="16"/>
      <c r="M65" s="16"/>
      <c r="N65" s="43" t="s">
        <v>389</v>
      </c>
      <c r="O65" s="16"/>
      <c r="P65" s="16"/>
    </row>
    <row r="66" spans="1:17" ht="39.75" thickBot="1" thickTop="1">
      <c r="A66" s="33" t="s">
        <v>8</v>
      </c>
      <c r="B66" s="30" t="s">
        <v>9</v>
      </c>
      <c r="C66" s="31" t="s">
        <v>1</v>
      </c>
      <c r="D66" s="31" t="s">
        <v>2</v>
      </c>
      <c r="E66" s="31" t="s">
        <v>3</v>
      </c>
      <c r="F66" s="31" t="s">
        <v>10</v>
      </c>
      <c r="G66" s="33" t="str">
        <f>NDPL!G5</f>
        <v>FINAL READING 30/09/2018</v>
      </c>
      <c r="H66" s="31" t="str">
        <f>NDPL!H5</f>
        <v>INTIAL READING 01/09/2018</v>
      </c>
      <c r="I66" s="31" t="s">
        <v>4</v>
      </c>
      <c r="J66" s="31" t="s">
        <v>5</v>
      </c>
      <c r="K66" s="31" t="s">
        <v>6</v>
      </c>
      <c r="L66" s="33" t="str">
        <f>NDPL!G5</f>
        <v>FINAL READING 30/09/2018</v>
      </c>
      <c r="M66" s="31" t="str">
        <f>NDPL!H5</f>
        <v>INTIAL READING 01/09/2018</v>
      </c>
      <c r="N66" s="31" t="s">
        <v>4</v>
      </c>
      <c r="O66" s="31" t="s">
        <v>5</v>
      </c>
      <c r="P66" s="31" t="s">
        <v>6</v>
      </c>
      <c r="Q66" s="32" t="s">
        <v>302</v>
      </c>
    </row>
    <row r="67" spans="1:16" ht="17.25" thickBot="1" thickTop="1">
      <c r="A67" s="17"/>
      <c r="B67" s="84"/>
      <c r="C67" s="17"/>
      <c r="D67" s="17"/>
      <c r="E67" s="17"/>
      <c r="F67" s="313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7" ht="15.75" customHeight="1" thickTop="1">
      <c r="A68" s="344"/>
      <c r="B68" s="345" t="s">
        <v>122</v>
      </c>
      <c r="C68" s="34"/>
      <c r="D68" s="34"/>
      <c r="E68" s="34"/>
      <c r="F68" s="314"/>
      <c r="G68" s="27"/>
      <c r="H68" s="455"/>
      <c r="I68" s="455"/>
      <c r="J68" s="455"/>
      <c r="K68" s="455"/>
      <c r="L68" s="27"/>
      <c r="M68" s="455"/>
      <c r="N68" s="455"/>
      <c r="O68" s="455"/>
      <c r="P68" s="455"/>
      <c r="Q68" s="533"/>
    </row>
    <row r="69" spans="1:17" s="443" customFormat="1" ht="15.75" customHeight="1">
      <c r="A69" s="346">
        <v>1</v>
      </c>
      <c r="B69" s="347" t="s">
        <v>15</v>
      </c>
      <c r="C69" s="350">
        <v>4864994</v>
      </c>
      <c r="D69" s="37" t="s">
        <v>12</v>
      </c>
      <c r="E69" s="38" t="s">
        <v>339</v>
      </c>
      <c r="F69" s="356">
        <v>-1000</v>
      </c>
      <c r="G69" s="326">
        <v>998483</v>
      </c>
      <c r="H69" s="327">
        <v>999600</v>
      </c>
      <c r="I69" s="327">
        <f>G69-H69</f>
        <v>-1117</v>
      </c>
      <c r="J69" s="327">
        <f>$F69*I69</f>
        <v>1117000</v>
      </c>
      <c r="K69" s="327">
        <f>J69/1000000</f>
        <v>1.117</v>
      </c>
      <c r="L69" s="326">
        <v>998769</v>
      </c>
      <c r="M69" s="327">
        <v>998769</v>
      </c>
      <c r="N69" s="327">
        <f>L69-M69</f>
        <v>0</v>
      </c>
      <c r="O69" s="327">
        <f>$F69*N69</f>
        <v>0</v>
      </c>
      <c r="P69" s="327">
        <f>O69/1000000</f>
        <v>0</v>
      </c>
      <c r="Q69" s="447"/>
    </row>
    <row r="70" spans="1:17" s="443" customFormat="1" ht="15.75" customHeight="1">
      <c r="A70" s="346">
        <v>2</v>
      </c>
      <c r="B70" s="347" t="s">
        <v>16</v>
      </c>
      <c r="C70" s="350">
        <v>5295153</v>
      </c>
      <c r="D70" s="37" t="s">
        <v>12</v>
      </c>
      <c r="E70" s="38" t="s">
        <v>339</v>
      </c>
      <c r="F70" s="356">
        <v>-1000</v>
      </c>
      <c r="G70" s="326">
        <v>997819</v>
      </c>
      <c r="H70" s="327">
        <v>998293</v>
      </c>
      <c r="I70" s="327">
        <f>G70-H70</f>
        <v>-474</v>
      </c>
      <c r="J70" s="327">
        <f>$F70*I70</f>
        <v>474000</v>
      </c>
      <c r="K70" s="327">
        <f>J70/1000000</f>
        <v>0.474</v>
      </c>
      <c r="L70" s="326">
        <v>965182</v>
      </c>
      <c r="M70" s="327">
        <v>965247</v>
      </c>
      <c r="N70" s="327">
        <f>L70-M70</f>
        <v>-65</v>
      </c>
      <c r="O70" s="327">
        <f>$F70*N70</f>
        <v>65000</v>
      </c>
      <c r="P70" s="327">
        <f>O70/1000000</f>
        <v>0.065</v>
      </c>
      <c r="Q70" s="447"/>
    </row>
    <row r="71" spans="1:17" s="443" customFormat="1" ht="15.75" customHeight="1">
      <c r="A71" s="346"/>
      <c r="B71" s="347"/>
      <c r="C71" s="350"/>
      <c r="D71" s="37"/>
      <c r="E71" s="38"/>
      <c r="F71" s="356">
        <v>-1000</v>
      </c>
      <c r="G71" s="326">
        <v>999737</v>
      </c>
      <c r="H71" s="327">
        <v>999814</v>
      </c>
      <c r="I71" s="327">
        <f>G71-H71</f>
        <v>-77</v>
      </c>
      <c r="J71" s="327">
        <f>$F71*I71</f>
        <v>77000</v>
      </c>
      <c r="K71" s="327">
        <f>J71/1000000</f>
        <v>0.077</v>
      </c>
      <c r="L71" s="326">
        <v>998116</v>
      </c>
      <c r="M71" s="327">
        <v>998116</v>
      </c>
      <c r="N71" s="327">
        <f>L71-M71</f>
        <v>0</v>
      </c>
      <c r="O71" s="327">
        <f>$F71*N71</f>
        <v>0</v>
      </c>
      <c r="P71" s="327">
        <f>O71/1000000</f>
        <v>0</v>
      </c>
      <c r="Q71" s="447"/>
    </row>
    <row r="72" spans="1:17" s="443" customFormat="1" ht="15">
      <c r="A72" s="346">
        <v>3</v>
      </c>
      <c r="B72" s="347" t="s">
        <v>17</v>
      </c>
      <c r="C72" s="350">
        <v>4865033</v>
      </c>
      <c r="D72" s="37" t="s">
        <v>12</v>
      </c>
      <c r="E72" s="38" t="s">
        <v>339</v>
      </c>
      <c r="F72" s="356">
        <v>-1000</v>
      </c>
      <c r="G72" s="326">
        <v>995268</v>
      </c>
      <c r="H72" s="327">
        <v>996216</v>
      </c>
      <c r="I72" s="327">
        <f>G72-H72</f>
        <v>-948</v>
      </c>
      <c r="J72" s="327">
        <f>$F72*I72</f>
        <v>948000</v>
      </c>
      <c r="K72" s="327">
        <f>J72/1000000</f>
        <v>0.948</v>
      </c>
      <c r="L72" s="326">
        <v>995831</v>
      </c>
      <c r="M72" s="327">
        <v>995834</v>
      </c>
      <c r="N72" s="327">
        <f>L72-M72</f>
        <v>-3</v>
      </c>
      <c r="O72" s="327">
        <f>$F72*N72</f>
        <v>3000</v>
      </c>
      <c r="P72" s="327">
        <f>O72/1000000</f>
        <v>0.003</v>
      </c>
      <c r="Q72" s="444"/>
    </row>
    <row r="73" spans="1:17" s="443" customFormat="1" ht="15">
      <c r="A73" s="346">
        <v>4</v>
      </c>
      <c r="B73" s="347" t="s">
        <v>162</v>
      </c>
      <c r="C73" s="350">
        <v>5100231</v>
      </c>
      <c r="D73" s="37" t="s">
        <v>12</v>
      </c>
      <c r="E73" s="38" t="s">
        <v>339</v>
      </c>
      <c r="F73" s="356">
        <v>-2000</v>
      </c>
      <c r="G73" s="326">
        <v>981294</v>
      </c>
      <c r="H73" s="327">
        <v>982356</v>
      </c>
      <c r="I73" s="327">
        <f>G73-H73</f>
        <v>-1062</v>
      </c>
      <c r="J73" s="327">
        <f>$F73*I73</f>
        <v>2124000</v>
      </c>
      <c r="K73" s="327">
        <f>J73/1000000</f>
        <v>2.124</v>
      </c>
      <c r="L73" s="326">
        <v>971220</v>
      </c>
      <c r="M73" s="327">
        <v>971222</v>
      </c>
      <c r="N73" s="327">
        <f>L73-M73</f>
        <v>-2</v>
      </c>
      <c r="O73" s="327">
        <f>$F73*N73</f>
        <v>4000</v>
      </c>
      <c r="P73" s="327">
        <f>O73/1000000</f>
        <v>0.004</v>
      </c>
      <c r="Q73" s="479"/>
    </row>
    <row r="74" spans="1:17" s="443" customFormat="1" ht="15.75" customHeight="1">
      <c r="A74" s="346"/>
      <c r="B74" s="348" t="s">
        <v>123</v>
      </c>
      <c r="C74" s="350"/>
      <c r="D74" s="41"/>
      <c r="E74" s="41"/>
      <c r="F74" s="356"/>
      <c r="G74" s="326"/>
      <c r="H74" s="327"/>
      <c r="I74" s="463"/>
      <c r="J74" s="463"/>
      <c r="K74" s="463"/>
      <c r="L74" s="326"/>
      <c r="M74" s="463"/>
      <c r="N74" s="463"/>
      <c r="O74" s="463"/>
      <c r="P74" s="463"/>
      <c r="Q74" s="447"/>
    </row>
    <row r="75" spans="1:17" s="443" customFormat="1" ht="15.75" customHeight="1">
      <c r="A75" s="346">
        <v>5</v>
      </c>
      <c r="B75" s="347" t="s">
        <v>124</v>
      </c>
      <c r="C75" s="350">
        <v>4864978</v>
      </c>
      <c r="D75" s="37" t="s">
        <v>12</v>
      </c>
      <c r="E75" s="38" t="s">
        <v>339</v>
      </c>
      <c r="F75" s="356">
        <v>-1000</v>
      </c>
      <c r="G75" s="326">
        <v>2018</v>
      </c>
      <c r="H75" s="327">
        <v>1863</v>
      </c>
      <c r="I75" s="463">
        <f aca="true" t="shared" si="13" ref="I75:I80">G75-H75</f>
        <v>155</v>
      </c>
      <c r="J75" s="463">
        <f aca="true" t="shared" si="14" ref="J75:J80">$F75*I75</f>
        <v>-155000</v>
      </c>
      <c r="K75" s="463">
        <f aca="true" t="shared" si="15" ref="K75:K80">J75/1000000</f>
        <v>-0.155</v>
      </c>
      <c r="L75" s="326">
        <v>998809</v>
      </c>
      <c r="M75" s="327">
        <v>998812</v>
      </c>
      <c r="N75" s="463">
        <f aca="true" t="shared" si="16" ref="N75:N80">L75-M75</f>
        <v>-3</v>
      </c>
      <c r="O75" s="463">
        <f aca="true" t="shared" si="17" ref="O75:O80">$F75*N75</f>
        <v>3000</v>
      </c>
      <c r="P75" s="463">
        <f aca="true" t="shared" si="18" ref="P75:P80">O75/1000000</f>
        <v>0.003</v>
      </c>
      <c r="Q75" s="447"/>
    </row>
    <row r="76" spans="1:17" s="443" customFormat="1" ht="15.75" customHeight="1">
      <c r="A76" s="346">
        <v>6</v>
      </c>
      <c r="B76" s="347" t="s">
        <v>125</v>
      </c>
      <c r="C76" s="350">
        <v>5128449</v>
      </c>
      <c r="D76" s="37" t="s">
        <v>12</v>
      </c>
      <c r="E76" s="38" t="s">
        <v>339</v>
      </c>
      <c r="F76" s="356">
        <v>-1000</v>
      </c>
      <c r="G76" s="326">
        <v>994958</v>
      </c>
      <c r="H76" s="327">
        <v>995266</v>
      </c>
      <c r="I76" s="463">
        <f t="shared" si="13"/>
        <v>-308</v>
      </c>
      <c r="J76" s="463">
        <f t="shared" si="14"/>
        <v>308000</v>
      </c>
      <c r="K76" s="463">
        <f t="shared" si="15"/>
        <v>0.308</v>
      </c>
      <c r="L76" s="326">
        <v>997784</v>
      </c>
      <c r="M76" s="327">
        <v>997785</v>
      </c>
      <c r="N76" s="463">
        <f t="shared" si="16"/>
        <v>-1</v>
      </c>
      <c r="O76" s="463">
        <f t="shared" si="17"/>
        <v>1000</v>
      </c>
      <c r="P76" s="463">
        <f t="shared" si="18"/>
        <v>0.001</v>
      </c>
      <c r="Q76" s="447"/>
    </row>
    <row r="77" spans="1:17" s="443" customFormat="1" ht="15.75" customHeight="1">
      <c r="A77" s="346">
        <v>7</v>
      </c>
      <c r="B77" s="347" t="s">
        <v>126</v>
      </c>
      <c r="C77" s="350">
        <v>5295141</v>
      </c>
      <c r="D77" s="37" t="s">
        <v>12</v>
      </c>
      <c r="E77" s="38" t="s">
        <v>339</v>
      </c>
      <c r="F77" s="356">
        <v>-1000</v>
      </c>
      <c r="G77" s="326">
        <v>3140</v>
      </c>
      <c r="H77" s="327">
        <v>3401</v>
      </c>
      <c r="I77" s="463">
        <f t="shared" si="13"/>
        <v>-261</v>
      </c>
      <c r="J77" s="463">
        <f t="shared" si="14"/>
        <v>261000</v>
      </c>
      <c r="K77" s="463">
        <f t="shared" si="15"/>
        <v>0.261</v>
      </c>
      <c r="L77" s="326">
        <v>999511</v>
      </c>
      <c r="M77" s="327">
        <v>999511</v>
      </c>
      <c r="N77" s="463">
        <f t="shared" si="16"/>
        <v>0</v>
      </c>
      <c r="O77" s="463">
        <f t="shared" si="17"/>
        <v>0</v>
      </c>
      <c r="P77" s="463">
        <f t="shared" si="18"/>
        <v>0</v>
      </c>
      <c r="Q77" s="447"/>
    </row>
    <row r="78" spans="1:17" s="443" customFormat="1" ht="15.75" customHeight="1">
      <c r="A78" s="346">
        <v>8</v>
      </c>
      <c r="B78" s="347" t="s">
        <v>127</v>
      </c>
      <c r="C78" s="350">
        <v>4865167</v>
      </c>
      <c r="D78" s="37" t="s">
        <v>12</v>
      </c>
      <c r="E78" s="38" t="s">
        <v>339</v>
      </c>
      <c r="F78" s="356">
        <v>-1000</v>
      </c>
      <c r="G78" s="326">
        <v>1655</v>
      </c>
      <c r="H78" s="265">
        <v>1655</v>
      </c>
      <c r="I78" s="463">
        <f t="shared" si="13"/>
        <v>0</v>
      </c>
      <c r="J78" s="463">
        <f t="shared" si="14"/>
        <v>0</v>
      </c>
      <c r="K78" s="463">
        <f t="shared" si="15"/>
        <v>0</v>
      </c>
      <c r="L78" s="326">
        <v>980809</v>
      </c>
      <c r="M78" s="327">
        <v>980809</v>
      </c>
      <c r="N78" s="463">
        <f t="shared" si="16"/>
        <v>0</v>
      </c>
      <c r="O78" s="463">
        <f t="shared" si="17"/>
        <v>0</v>
      </c>
      <c r="P78" s="463">
        <f t="shared" si="18"/>
        <v>0</v>
      </c>
      <c r="Q78" s="447"/>
    </row>
    <row r="79" spans="1:17" s="489" customFormat="1" ht="15">
      <c r="A79" s="780">
        <v>9</v>
      </c>
      <c r="B79" s="781" t="s">
        <v>128</v>
      </c>
      <c r="C79" s="782">
        <v>5295134</v>
      </c>
      <c r="D79" s="59" t="s">
        <v>12</v>
      </c>
      <c r="E79" s="60" t="s">
        <v>339</v>
      </c>
      <c r="F79" s="356">
        <v>-1000</v>
      </c>
      <c r="G79" s="326">
        <v>991698</v>
      </c>
      <c r="H79" s="327">
        <v>991981</v>
      </c>
      <c r="I79" s="463">
        <f t="shared" si="13"/>
        <v>-283</v>
      </c>
      <c r="J79" s="463">
        <f t="shared" si="14"/>
        <v>283000</v>
      </c>
      <c r="K79" s="463">
        <f t="shared" si="15"/>
        <v>0.283</v>
      </c>
      <c r="L79" s="326">
        <v>937188</v>
      </c>
      <c r="M79" s="327">
        <v>937191</v>
      </c>
      <c r="N79" s="463">
        <f t="shared" si="16"/>
        <v>-3</v>
      </c>
      <c r="O79" s="463">
        <f t="shared" si="17"/>
        <v>3000</v>
      </c>
      <c r="P79" s="463">
        <f t="shared" si="18"/>
        <v>0.003</v>
      </c>
      <c r="Q79" s="783"/>
    </row>
    <row r="80" spans="1:17" s="443" customFormat="1" ht="15.75" customHeight="1">
      <c r="A80" s="346">
        <v>10</v>
      </c>
      <c r="B80" s="347" t="s">
        <v>129</v>
      </c>
      <c r="C80" s="350">
        <v>5295135</v>
      </c>
      <c r="D80" s="37" t="s">
        <v>12</v>
      </c>
      <c r="E80" s="38" t="s">
        <v>339</v>
      </c>
      <c r="F80" s="356">
        <v>-1000</v>
      </c>
      <c r="G80" s="326">
        <v>959237</v>
      </c>
      <c r="H80" s="327">
        <v>960095</v>
      </c>
      <c r="I80" s="327">
        <f t="shared" si="13"/>
        <v>-858</v>
      </c>
      <c r="J80" s="327">
        <f t="shared" si="14"/>
        <v>858000</v>
      </c>
      <c r="K80" s="327">
        <f t="shared" si="15"/>
        <v>0.858</v>
      </c>
      <c r="L80" s="326">
        <v>989486</v>
      </c>
      <c r="M80" s="327">
        <v>989486</v>
      </c>
      <c r="N80" s="327">
        <f t="shared" si="16"/>
        <v>0</v>
      </c>
      <c r="O80" s="327">
        <f t="shared" si="17"/>
        <v>0</v>
      </c>
      <c r="P80" s="327">
        <f t="shared" si="18"/>
        <v>0</v>
      </c>
      <c r="Q80" s="479"/>
    </row>
    <row r="81" spans="1:17" s="443" customFormat="1" ht="15.75" customHeight="1">
      <c r="A81" s="346"/>
      <c r="B81" s="349" t="s">
        <v>130</v>
      </c>
      <c r="C81" s="350"/>
      <c r="D81" s="37"/>
      <c r="E81" s="37"/>
      <c r="F81" s="356"/>
      <c r="G81" s="326"/>
      <c r="H81" s="327"/>
      <c r="I81" s="463"/>
      <c r="J81" s="463"/>
      <c r="K81" s="463"/>
      <c r="L81" s="326"/>
      <c r="M81" s="463"/>
      <c r="N81" s="463"/>
      <c r="O81" s="463"/>
      <c r="P81" s="463"/>
      <c r="Q81" s="447"/>
    </row>
    <row r="82" spans="1:17" s="443" customFormat="1" ht="15.75" customHeight="1">
      <c r="A82" s="346">
        <v>11</v>
      </c>
      <c r="B82" s="347" t="s">
        <v>131</v>
      </c>
      <c r="C82" s="350">
        <v>5295129</v>
      </c>
      <c r="D82" s="37" t="s">
        <v>12</v>
      </c>
      <c r="E82" s="38" t="s">
        <v>339</v>
      </c>
      <c r="F82" s="356">
        <v>-1000</v>
      </c>
      <c r="G82" s="326">
        <v>994954</v>
      </c>
      <c r="H82" s="327">
        <v>995910</v>
      </c>
      <c r="I82" s="463">
        <f>G82-H82</f>
        <v>-956</v>
      </c>
      <c r="J82" s="463">
        <f>$F82*I82</f>
        <v>956000</v>
      </c>
      <c r="K82" s="463">
        <f>J82/1000000</f>
        <v>0.956</v>
      </c>
      <c r="L82" s="326">
        <v>989820</v>
      </c>
      <c r="M82" s="327">
        <v>989820</v>
      </c>
      <c r="N82" s="463">
        <f>L82-M82</f>
        <v>0</v>
      </c>
      <c r="O82" s="463">
        <f>$F82*N82</f>
        <v>0</v>
      </c>
      <c r="P82" s="463">
        <f>O82/1000000</f>
        <v>0</v>
      </c>
      <c r="Q82" s="447"/>
    </row>
    <row r="83" spans="1:17" s="443" customFormat="1" ht="15.75" customHeight="1">
      <c r="A83" s="346"/>
      <c r="B83" s="347"/>
      <c r="C83" s="350"/>
      <c r="D83" s="37"/>
      <c r="E83" s="38"/>
      <c r="F83" s="356">
        <v>-1000</v>
      </c>
      <c r="G83" s="326">
        <v>3047</v>
      </c>
      <c r="H83" s="327">
        <v>3064</v>
      </c>
      <c r="I83" s="463">
        <f>G83-H83</f>
        <v>-17</v>
      </c>
      <c r="J83" s="463">
        <f>$F83*I83</f>
        <v>17000</v>
      </c>
      <c r="K83" s="463">
        <f>J83/1000000</f>
        <v>0.017</v>
      </c>
      <c r="L83" s="326"/>
      <c r="M83" s="327"/>
      <c r="N83" s="463"/>
      <c r="O83" s="463"/>
      <c r="P83" s="463"/>
      <c r="Q83" s="447"/>
    </row>
    <row r="84" spans="1:17" s="443" customFormat="1" ht="15.75" customHeight="1">
      <c r="A84" s="346">
        <v>12</v>
      </c>
      <c r="B84" s="347" t="s">
        <v>132</v>
      </c>
      <c r="C84" s="350">
        <v>4864917</v>
      </c>
      <c r="D84" s="37" t="s">
        <v>12</v>
      </c>
      <c r="E84" s="38" t="s">
        <v>339</v>
      </c>
      <c r="F84" s="356">
        <v>-1000</v>
      </c>
      <c r="G84" s="326">
        <v>959491</v>
      </c>
      <c r="H84" s="327">
        <v>959807</v>
      </c>
      <c r="I84" s="463">
        <f>G84-H84</f>
        <v>-316</v>
      </c>
      <c r="J84" s="463">
        <f>$F84*I84</f>
        <v>316000</v>
      </c>
      <c r="K84" s="463">
        <f>J84/1000000</f>
        <v>0.316</v>
      </c>
      <c r="L84" s="326">
        <v>827885</v>
      </c>
      <c r="M84" s="327">
        <v>827891</v>
      </c>
      <c r="N84" s="463">
        <f>L84-M84</f>
        <v>-6</v>
      </c>
      <c r="O84" s="463">
        <f>$F84*N84</f>
        <v>6000</v>
      </c>
      <c r="P84" s="463">
        <f>O84/1000000</f>
        <v>0.006</v>
      </c>
      <c r="Q84" s="447"/>
    </row>
    <row r="85" spans="1:17" s="443" customFormat="1" ht="15.75" customHeight="1">
      <c r="A85" s="346"/>
      <c r="B85" s="348" t="s">
        <v>133</v>
      </c>
      <c r="C85" s="350"/>
      <c r="D85" s="41"/>
      <c r="E85" s="41"/>
      <c r="F85" s="356"/>
      <c r="G85" s="326"/>
      <c r="H85" s="327"/>
      <c r="I85" s="463"/>
      <c r="J85" s="463"/>
      <c r="K85" s="463"/>
      <c r="L85" s="326"/>
      <c r="M85" s="463"/>
      <c r="N85" s="463"/>
      <c r="O85" s="463"/>
      <c r="P85" s="463"/>
      <c r="Q85" s="447"/>
    </row>
    <row r="86" spans="1:17" s="443" customFormat="1" ht="19.5" customHeight="1">
      <c r="A86" s="346">
        <v>13</v>
      </c>
      <c r="B86" s="347" t="s">
        <v>134</v>
      </c>
      <c r="C86" s="350">
        <v>4865053</v>
      </c>
      <c r="D86" s="37" t="s">
        <v>12</v>
      </c>
      <c r="E86" s="38" t="s">
        <v>339</v>
      </c>
      <c r="F86" s="356">
        <v>-1000</v>
      </c>
      <c r="G86" s="326">
        <v>23701</v>
      </c>
      <c r="H86" s="327">
        <v>24212</v>
      </c>
      <c r="I86" s="463">
        <f>G86-H86</f>
        <v>-511</v>
      </c>
      <c r="J86" s="463">
        <f>$F86*I86</f>
        <v>511000</v>
      </c>
      <c r="K86" s="463">
        <f>J86/1000000</f>
        <v>0.511</v>
      </c>
      <c r="L86" s="326">
        <v>33503</v>
      </c>
      <c r="M86" s="327">
        <v>33503</v>
      </c>
      <c r="N86" s="463">
        <f>L86-M86</f>
        <v>0</v>
      </c>
      <c r="O86" s="463">
        <f>$F86*N86</f>
        <v>0</v>
      </c>
      <c r="P86" s="463">
        <f>O86/1000000</f>
        <v>0</v>
      </c>
      <c r="Q86" s="457"/>
    </row>
    <row r="87" spans="1:17" s="443" customFormat="1" ht="19.5" customHeight="1">
      <c r="A87" s="346">
        <v>14</v>
      </c>
      <c r="B87" s="347" t="s">
        <v>135</v>
      </c>
      <c r="C87" s="350">
        <v>5128445</v>
      </c>
      <c r="D87" s="37" t="s">
        <v>12</v>
      </c>
      <c r="E87" s="38" t="s">
        <v>339</v>
      </c>
      <c r="F87" s="356">
        <v>-1000</v>
      </c>
      <c r="G87" s="326">
        <v>12321</v>
      </c>
      <c r="H87" s="327">
        <v>10713</v>
      </c>
      <c r="I87" s="327">
        <f>G87-H87</f>
        <v>1608</v>
      </c>
      <c r="J87" s="327">
        <f>$F87*I87</f>
        <v>-1608000</v>
      </c>
      <c r="K87" s="327">
        <f>J87/1000000</f>
        <v>-1.608</v>
      </c>
      <c r="L87" s="326">
        <v>136</v>
      </c>
      <c r="M87" s="327">
        <v>135</v>
      </c>
      <c r="N87" s="327">
        <f>L87-M87</f>
        <v>1</v>
      </c>
      <c r="O87" s="327">
        <f>$F87*N87</f>
        <v>-1000</v>
      </c>
      <c r="P87" s="327">
        <f>O87/1000000</f>
        <v>-0.001</v>
      </c>
      <c r="Q87" s="457"/>
    </row>
    <row r="88" spans="1:17" s="443" customFormat="1" ht="19.5" customHeight="1">
      <c r="A88" s="346">
        <v>15</v>
      </c>
      <c r="B88" s="347" t="s">
        <v>403</v>
      </c>
      <c r="C88" s="350">
        <v>5295165</v>
      </c>
      <c r="D88" s="37" t="s">
        <v>12</v>
      </c>
      <c r="E88" s="38" t="s">
        <v>339</v>
      </c>
      <c r="F88" s="356">
        <v>-1000</v>
      </c>
      <c r="G88" s="326">
        <v>985293</v>
      </c>
      <c r="H88" s="327">
        <v>986728</v>
      </c>
      <c r="I88" s="327">
        <f>G88-H88</f>
        <v>-1435</v>
      </c>
      <c r="J88" s="327">
        <f>$F88*I88</f>
        <v>1435000</v>
      </c>
      <c r="K88" s="327">
        <f>J88/1000000</f>
        <v>1.435</v>
      </c>
      <c r="L88" s="326">
        <v>919565</v>
      </c>
      <c r="M88" s="327">
        <v>919565</v>
      </c>
      <c r="N88" s="327">
        <f>L88-M88</f>
        <v>0</v>
      </c>
      <c r="O88" s="327">
        <f>$F88*N88</f>
        <v>0</v>
      </c>
      <c r="P88" s="327">
        <f>O88/1000000</f>
        <v>0</v>
      </c>
      <c r="Q88" s="457"/>
    </row>
    <row r="89" spans="1:17" s="443" customFormat="1" ht="14.25" customHeight="1">
      <c r="A89" s="346"/>
      <c r="B89" s="349" t="s">
        <v>140</v>
      </c>
      <c r="C89" s="350"/>
      <c r="D89" s="37"/>
      <c r="E89" s="37"/>
      <c r="F89" s="356"/>
      <c r="G89" s="375"/>
      <c r="H89" s="327"/>
      <c r="I89" s="327"/>
      <c r="J89" s="327"/>
      <c r="K89" s="327"/>
      <c r="L89" s="375"/>
      <c r="M89" s="327"/>
      <c r="N89" s="327"/>
      <c r="O89" s="327"/>
      <c r="P89" s="327"/>
      <c r="Q89" s="447"/>
    </row>
    <row r="90" spans="1:17" s="484" customFormat="1" ht="15.75" thickBot="1">
      <c r="A90" s="694">
        <v>16</v>
      </c>
      <c r="B90" s="778" t="s">
        <v>141</v>
      </c>
      <c r="C90" s="351">
        <v>4865087</v>
      </c>
      <c r="D90" s="85" t="s">
        <v>12</v>
      </c>
      <c r="E90" s="487" t="s">
        <v>339</v>
      </c>
      <c r="F90" s="351">
        <v>100</v>
      </c>
      <c r="G90" s="445">
        <v>0</v>
      </c>
      <c r="H90" s="446">
        <v>0</v>
      </c>
      <c r="I90" s="446">
        <f>G90-H90</f>
        <v>0</v>
      </c>
      <c r="J90" s="446">
        <f>$F90*I90</f>
        <v>0</v>
      </c>
      <c r="K90" s="446">
        <f>J90/1000000</f>
        <v>0</v>
      </c>
      <c r="L90" s="445">
        <v>0</v>
      </c>
      <c r="M90" s="446">
        <v>0</v>
      </c>
      <c r="N90" s="446">
        <f>L90-M90</f>
        <v>0</v>
      </c>
      <c r="O90" s="446">
        <f>$F90*N90</f>
        <v>0</v>
      </c>
      <c r="P90" s="446">
        <f>O90/1000000</f>
        <v>0</v>
      </c>
      <c r="Q90" s="779" t="s">
        <v>480</v>
      </c>
    </row>
    <row r="91" spans="1:17" ht="18.75" thickTop="1">
      <c r="A91" s="443"/>
      <c r="B91" s="289" t="s">
        <v>243</v>
      </c>
      <c r="C91" s="443"/>
      <c r="D91" s="443"/>
      <c r="E91" s="443"/>
      <c r="F91" s="578"/>
      <c r="G91" s="443"/>
      <c r="H91" s="443"/>
      <c r="I91" s="534"/>
      <c r="J91" s="534"/>
      <c r="K91" s="147">
        <f>SUM(K69:K90)</f>
        <v>7.921999999999999</v>
      </c>
      <c r="L91" s="481"/>
      <c r="M91" s="443"/>
      <c r="N91" s="534"/>
      <c r="O91" s="534"/>
      <c r="P91" s="147">
        <f>SUM(P69:P90)</f>
        <v>0.08400000000000002</v>
      </c>
      <c r="Q91" s="443"/>
    </row>
    <row r="92" spans="2:16" ht="18">
      <c r="B92" s="289"/>
      <c r="F92" s="189"/>
      <c r="I92" s="15"/>
      <c r="J92" s="15"/>
      <c r="K92" s="18"/>
      <c r="L92" s="16"/>
      <c r="N92" s="15"/>
      <c r="O92" s="15"/>
      <c r="P92" s="291"/>
    </row>
    <row r="93" spans="2:16" ht="18">
      <c r="B93" s="289" t="s">
        <v>143</v>
      </c>
      <c r="F93" s="189"/>
      <c r="I93" s="15"/>
      <c r="J93" s="15"/>
      <c r="K93" s="343">
        <f>SUM(K91:K92)</f>
        <v>7.921999999999999</v>
      </c>
      <c r="L93" s="16"/>
      <c r="N93" s="15"/>
      <c r="O93" s="15"/>
      <c r="P93" s="343">
        <f>SUM(P91:P92)</f>
        <v>0.08400000000000002</v>
      </c>
    </row>
    <row r="94" spans="6:16" ht="15">
      <c r="F94" s="189"/>
      <c r="I94" s="15"/>
      <c r="J94" s="15"/>
      <c r="K94" s="18"/>
      <c r="L94" s="16"/>
      <c r="N94" s="15"/>
      <c r="O94" s="15"/>
      <c r="P94" s="18"/>
    </row>
    <row r="95" spans="6:16" ht="15">
      <c r="F95" s="189"/>
      <c r="I95" s="15"/>
      <c r="J95" s="15"/>
      <c r="K95" s="18"/>
      <c r="L95" s="16"/>
      <c r="N95" s="15"/>
      <c r="O95" s="15"/>
      <c r="P95" s="18"/>
    </row>
    <row r="96" spans="6:18" ht="15">
      <c r="F96" s="189"/>
      <c r="I96" s="15"/>
      <c r="J96" s="15"/>
      <c r="K96" s="18"/>
      <c r="L96" s="16"/>
      <c r="N96" s="15"/>
      <c r="O96" s="15"/>
      <c r="P96" s="18"/>
      <c r="Q96" s="244" t="str">
        <f>NDPL!Q1</f>
        <v>SEPTEMBER-2018</v>
      </c>
      <c r="R96" s="244"/>
    </row>
    <row r="97" spans="1:16" ht="18.75" thickBot="1">
      <c r="A97" s="302" t="s">
        <v>242</v>
      </c>
      <c r="F97" s="189"/>
      <c r="G97" s="6"/>
      <c r="H97" s="6"/>
      <c r="I97" s="43" t="s">
        <v>7</v>
      </c>
      <c r="J97" s="16"/>
      <c r="K97" s="16"/>
      <c r="L97" s="16"/>
      <c r="M97" s="16"/>
      <c r="N97" s="43" t="s">
        <v>389</v>
      </c>
      <c r="O97" s="16"/>
      <c r="P97" s="16"/>
    </row>
    <row r="98" spans="1:17" ht="48" customHeight="1" thickBot="1" thickTop="1">
      <c r="A98" s="33" t="s">
        <v>8</v>
      </c>
      <c r="B98" s="30" t="s">
        <v>9</v>
      </c>
      <c r="C98" s="31" t="s">
        <v>1</v>
      </c>
      <c r="D98" s="31" t="s">
        <v>2</v>
      </c>
      <c r="E98" s="31" t="s">
        <v>3</v>
      </c>
      <c r="F98" s="31" t="s">
        <v>10</v>
      </c>
      <c r="G98" s="33" t="str">
        <f>NDPL!G5</f>
        <v>FINAL READING 30/09/2018</v>
      </c>
      <c r="H98" s="31" t="str">
        <f>NDPL!H5</f>
        <v>INTIAL READING 01/09/2018</v>
      </c>
      <c r="I98" s="31" t="s">
        <v>4</v>
      </c>
      <c r="J98" s="31" t="s">
        <v>5</v>
      </c>
      <c r="K98" s="31" t="s">
        <v>6</v>
      </c>
      <c r="L98" s="33" t="str">
        <f>NDPL!G5</f>
        <v>FINAL READING 30/09/2018</v>
      </c>
      <c r="M98" s="31" t="str">
        <f>NDPL!H5</f>
        <v>INTIAL READING 01/09/2018</v>
      </c>
      <c r="N98" s="31" t="s">
        <v>4</v>
      </c>
      <c r="O98" s="31" t="s">
        <v>5</v>
      </c>
      <c r="P98" s="31" t="s">
        <v>6</v>
      </c>
      <c r="Q98" s="32" t="s">
        <v>302</v>
      </c>
    </row>
    <row r="99" spans="1:16" ht="17.25" thickBot="1" thickTop="1">
      <c r="A99" s="5"/>
      <c r="B99" s="40"/>
      <c r="C99" s="4"/>
      <c r="D99" s="4"/>
      <c r="E99" s="4"/>
      <c r="F99" s="315"/>
      <c r="G99" s="4"/>
      <c r="H99" s="4"/>
      <c r="I99" s="4"/>
      <c r="J99" s="4"/>
      <c r="K99" s="4"/>
      <c r="L99" s="17"/>
      <c r="M99" s="4"/>
      <c r="N99" s="4"/>
      <c r="O99" s="4"/>
      <c r="P99" s="4"/>
    </row>
    <row r="100" spans="1:17" ht="15.75" customHeight="1" thickTop="1">
      <c r="A100" s="344"/>
      <c r="B100" s="353" t="s">
        <v>31</v>
      </c>
      <c r="C100" s="354"/>
      <c r="D100" s="78"/>
      <c r="E100" s="86"/>
      <c r="F100" s="316"/>
      <c r="G100" s="29"/>
      <c r="H100" s="22"/>
      <c r="I100" s="23"/>
      <c r="J100" s="23"/>
      <c r="K100" s="23"/>
      <c r="L100" s="21"/>
      <c r="M100" s="22"/>
      <c r="N100" s="23"/>
      <c r="O100" s="23"/>
      <c r="P100" s="23"/>
      <c r="Q100" s="143"/>
    </row>
    <row r="101" spans="1:17" s="443" customFormat="1" ht="15.75" customHeight="1">
      <c r="A101" s="346">
        <v>1</v>
      </c>
      <c r="B101" s="347" t="s">
        <v>32</v>
      </c>
      <c r="C101" s="350">
        <v>4864791</v>
      </c>
      <c r="D101" s="451" t="s">
        <v>12</v>
      </c>
      <c r="E101" s="452" t="s">
        <v>339</v>
      </c>
      <c r="F101" s="356">
        <v>-266.67</v>
      </c>
      <c r="G101" s="326">
        <v>999851</v>
      </c>
      <c r="H101" s="265">
        <v>999485</v>
      </c>
      <c r="I101" s="265">
        <f>G101-H101</f>
        <v>366</v>
      </c>
      <c r="J101" s="265">
        <f>$F101*I101</f>
        <v>-97601.22</v>
      </c>
      <c r="K101" s="265">
        <f>J101/1000000</f>
        <v>-0.09760122</v>
      </c>
      <c r="L101" s="326">
        <v>999999</v>
      </c>
      <c r="M101" s="265">
        <v>999999</v>
      </c>
      <c r="N101" s="265">
        <f>L101-M101</f>
        <v>0</v>
      </c>
      <c r="O101" s="265">
        <f>$F101*N101</f>
        <v>0</v>
      </c>
      <c r="P101" s="265">
        <f>O101/1000000</f>
        <v>0</v>
      </c>
      <c r="Q101" s="475"/>
    </row>
    <row r="102" spans="1:17" s="443" customFormat="1" ht="15.75" customHeight="1">
      <c r="A102" s="346">
        <v>2</v>
      </c>
      <c r="B102" s="347" t="s">
        <v>33</v>
      </c>
      <c r="C102" s="350">
        <v>5128405</v>
      </c>
      <c r="D102" s="37" t="s">
        <v>12</v>
      </c>
      <c r="E102" s="38" t="s">
        <v>339</v>
      </c>
      <c r="F102" s="356">
        <v>-500</v>
      </c>
      <c r="G102" s="326">
        <v>7279</v>
      </c>
      <c r="H102" s="265">
        <v>7199</v>
      </c>
      <c r="I102" s="265">
        <f aca="true" t="shared" si="19" ref="I102:I107">G102-H102</f>
        <v>80</v>
      </c>
      <c r="J102" s="265">
        <f aca="true" t="shared" si="20" ref="J102:J110">$F102*I102</f>
        <v>-40000</v>
      </c>
      <c r="K102" s="265">
        <f aca="true" t="shared" si="21" ref="K102:K110">J102/1000000</f>
        <v>-0.04</v>
      </c>
      <c r="L102" s="326">
        <v>1767</v>
      </c>
      <c r="M102" s="265">
        <v>1746</v>
      </c>
      <c r="N102" s="327">
        <f aca="true" t="shared" si="22" ref="N102:N107">L102-M102</f>
        <v>21</v>
      </c>
      <c r="O102" s="327">
        <f aca="true" t="shared" si="23" ref="O102:O110">$F102*N102</f>
        <v>-10500</v>
      </c>
      <c r="P102" s="327">
        <f aca="true" t="shared" si="24" ref="P102:P110">O102/1000000</f>
        <v>-0.0105</v>
      </c>
      <c r="Q102" s="447"/>
    </row>
    <row r="103" spans="1:17" s="443" customFormat="1" ht="15.75" customHeight="1">
      <c r="A103" s="346"/>
      <c r="B103" s="349" t="s">
        <v>368</v>
      </c>
      <c r="C103" s="350"/>
      <c r="D103" s="37"/>
      <c r="E103" s="38"/>
      <c r="F103" s="356"/>
      <c r="G103" s="376"/>
      <c r="H103" s="376"/>
      <c r="I103" s="265"/>
      <c r="J103" s="265"/>
      <c r="K103" s="265"/>
      <c r="L103" s="326"/>
      <c r="M103" s="265"/>
      <c r="N103" s="327"/>
      <c r="O103" s="327"/>
      <c r="P103" s="327"/>
      <c r="Q103" s="447"/>
    </row>
    <row r="104" spans="1:17" s="443" customFormat="1" ht="15">
      <c r="A104" s="346">
        <v>3</v>
      </c>
      <c r="B104" s="312" t="s">
        <v>108</v>
      </c>
      <c r="C104" s="350">
        <v>4865107</v>
      </c>
      <c r="D104" s="41" t="s">
        <v>12</v>
      </c>
      <c r="E104" s="38" t="s">
        <v>339</v>
      </c>
      <c r="F104" s="356">
        <v>-266.66</v>
      </c>
      <c r="G104" s="326">
        <v>3838</v>
      </c>
      <c r="H104" s="265">
        <v>3870</v>
      </c>
      <c r="I104" s="265">
        <f>G104-H104</f>
        <v>-32</v>
      </c>
      <c r="J104" s="265">
        <f>$F104*I104</f>
        <v>8533.12</v>
      </c>
      <c r="K104" s="265">
        <f>J104/1000000</f>
        <v>0.00853312</v>
      </c>
      <c r="L104" s="326">
        <v>2198</v>
      </c>
      <c r="M104" s="265">
        <v>2201</v>
      </c>
      <c r="N104" s="327">
        <f>L104-M104</f>
        <v>-3</v>
      </c>
      <c r="O104" s="327">
        <f>$F104*N104</f>
        <v>799.98</v>
      </c>
      <c r="P104" s="327">
        <f>O104/1000000</f>
        <v>0.00079998</v>
      </c>
      <c r="Q104" s="476"/>
    </row>
    <row r="105" spans="1:17" s="443" customFormat="1" ht="15.75" customHeight="1">
      <c r="A105" s="346">
        <v>4</v>
      </c>
      <c r="B105" s="347" t="s">
        <v>109</v>
      </c>
      <c r="C105" s="350">
        <v>4865137</v>
      </c>
      <c r="D105" s="37" t="s">
        <v>12</v>
      </c>
      <c r="E105" s="38" t="s">
        <v>339</v>
      </c>
      <c r="F105" s="356">
        <v>-100</v>
      </c>
      <c r="G105" s="326">
        <v>79831</v>
      </c>
      <c r="H105" s="265">
        <v>79457</v>
      </c>
      <c r="I105" s="265">
        <f t="shared" si="19"/>
        <v>374</v>
      </c>
      <c r="J105" s="265">
        <f t="shared" si="20"/>
        <v>-37400</v>
      </c>
      <c r="K105" s="265">
        <f t="shared" si="21"/>
        <v>-0.0374</v>
      </c>
      <c r="L105" s="326">
        <v>149368</v>
      </c>
      <c r="M105" s="265">
        <v>149307</v>
      </c>
      <c r="N105" s="327">
        <f t="shared" si="22"/>
        <v>61</v>
      </c>
      <c r="O105" s="327">
        <f t="shared" si="23"/>
        <v>-6100</v>
      </c>
      <c r="P105" s="327">
        <f t="shared" si="24"/>
        <v>-0.0061</v>
      </c>
      <c r="Q105" s="447"/>
    </row>
    <row r="106" spans="1:17" s="443" customFormat="1" ht="15">
      <c r="A106" s="346">
        <v>5</v>
      </c>
      <c r="B106" s="347" t="s">
        <v>110</v>
      </c>
      <c r="C106" s="350">
        <v>4865136</v>
      </c>
      <c r="D106" s="37" t="s">
        <v>12</v>
      </c>
      <c r="E106" s="38" t="s">
        <v>339</v>
      </c>
      <c r="F106" s="356">
        <v>-200</v>
      </c>
      <c r="G106" s="326">
        <v>999679</v>
      </c>
      <c r="H106" s="265">
        <v>999826</v>
      </c>
      <c r="I106" s="265">
        <f>G106-H106</f>
        <v>-147</v>
      </c>
      <c r="J106" s="265">
        <f>$F106*I106</f>
        <v>29400</v>
      </c>
      <c r="K106" s="265">
        <f>J106/1000000</f>
        <v>0.0294</v>
      </c>
      <c r="L106" s="326">
        <v>998987</v>
      </c>
      <c r="M106" s="265">
        <v>998986</v>
      </c>
      <c r="N106" s="327">
        <f>L106-M106</f>
        <v>1</v>
      </c>
      <c r="O106" s="327">
        <f>$F106*N106</f>
        <v>-200</v>
      </c>
      <c r="P106" s="327">
        <f>O106/1000000</f>
        <v>-0.0002</v>
      </c>
      <c r="Q106" s="762"/>
    </row>
    <row r="107" spans="1:17" s="443" customFormat="1" ht="15">
      <c r="A107" s="346">
        <v>6</v>
      </c>
      <c r="B107" s="347" t="s">
        <v>111</v>
      </c>
      <c r="C107" s="350">
        <v>5295200</v>
      </c>
      <c r="D107" s="37" t="s">
        <v>12</v>
      </c>
      <c r="E107" s="38" t="s">
        <v>339</v>
      </c>
      <c r="F107" s="356">
        <v>-200</v>
      </c>
      <c r="G107" s="326">
        <v>51928</v>
      </c>
      <c r="H107" s="265">
        <v>50491</v>
      </c>
      <c r="I107" s="265">
        <f t="shared" si="19"/>
        <v>1437</v>
      </c>
      <c r="J107" s="265">
        <f t="shared" si="20"/>
        <v>-287400</v>
      </c>
      <c r="K107" s="265">
        <f t="shared" si="21"/>
        <v>-0.2874</v>
      </c>
      <c r="L107" s="326">
        <v>124527</v>
      </c>
      <c r="M107" s="265">
        <v>124435</v>
      </c>
      <c r="N107" s="327">
        <f t="shared" si="22"/>
        <v>92</v>
      </c>
      <c r="O107" s="327">
        <f t="shared" si="23"/>
        <v>-18400</v>
      </c>
      <c r="P107" s="327">
        <f t="shared" si="24"/>
        <v>-0.0184</v>
      </c>
      <c r="Q107" s="687"/>
    </row>
    <row r="108" spans="1:17" s="443" customFormat="1" ht="15">
      <c r="A108" s="346">
        <v>7</v>
      </c>
      <c r="B108" s="347" t="s">
        <v>112</v>
      </c>
      <c r="C108" s="350">
        <v>4865050</v>
      </c>
      <c r="D108" s="37" t="s">
        <v>12</v>
      </c>
      <c r="E108" s="38" t="s">
        <v>339</v>
      </c>
      <c r="F108" s="356">
        <v>-800</v>
      </c>
      <c r="G108" s="326">
        <v>19818</v>
      </c>
      <c r="H108" s="265">
        <v>19464</v>
      </c>
      <c r="I108" s="265">
        <f aca="true" t="shared" si="25" ref="I108:I113">G108-H108</f>
        <v>354</v>
      </c>
      <c r="J108" s="265">
        <f t="shared" si="20"/>
        <v>-283200</v>
      </c>
      <c r="K108" s="265">
        <f t="shared" si="21"/>
        <v>-0.2832</v>
      </c>
      <c r="L108" s="326">
        <v>14513</v>
      </c>
      <c r="M108" s="265">
        <v>14499</v>
      </c>
      <c r="N108" s="327">
        <f aca="true" t="shared" si="26" ref="N108:N113">L108-M108</f>
        <v>14</v>
      </c>
      <c r="O108" s="327">
        <f t="shared" si="23"/>
        <v>-11200</v>
      </c>
      <c r="P108" s="327">
        <f t="shared" si="24"/>
        <v>-0.0112</v>
      </c>
      <c r="Q108" s="457"/>
    </row>
    <row r="109" spans="1:17" s="443" customFormat="1" ht="15.75" customHeight="1">
      <c r="A109" s="346">
        <v>8</v>
      </c>
      <c r="B109" s="347" t="s">
        <v>364</v>
      </c>
      <c r="C109" s="350">
        <v>4865004</v>
      </c>
      <c r="D109" s="37" t="s">
        <v>12</v>
      </c>
      <c r="E109" s="38" t="s">
        <v>339</v>
      </c>
      <c r="F109" s="356">
        <v>-800</v>
      </c>
      <c r="G109" s="326">
        <v>1816</v>
      </c>
      <c r="H109" s="265">
        <v>1009</v>
      </c>
      <c r="I109" s="265">
        <f>G109-H109</f>
        <v>807</v>
      </c>
      <c r="J109" s="265">
        <f>$F109*I109</f>
        <v>-645600</v>
      </c>
      <c r="K109" s="265">
        <f>J109/1000000</f>
        <v>-0.6456</v>
      </c>
      <c r="L109" s="326">
        <v>697</v>
      </c>
      <c r="M109" s="265">
        <v>680</v>
      </c>
      <c r="N109" s="327">
        <f>L109-M109</f>
        <v>17</v>
      </c>
      <c r="O109" s="327">
        <f>$F109*N109</f>
        <v>-13600</v>
      </c>
      <c r="P109" s="327">
        <f>O109/1000000</f>
        <v>-0.0136</v>
      </c>
      <c r="Q109" s="476"/>
    </row>
    <row r="110" spans="1:17" s="443" customFormat="1" ht="15.75" customHeight="1">
      <c r="A110" s="346">
        <v>9</v>
      </c>
      <c r="B110" s="347" t="s">
        <v>386</v>
      </c>
      <c r="C110" s="350">
        <v>5128434</v>
      </c>
      <c r="D110" s="37" t="s">
        <v>12</v>
      </c>
      <c r="E110" s="38" t="s">
        <v>339</v>
      </c>
      <c r="F110" s="356">
        <v>-800</v>
      </c>
      <c r="G110" s="326">
        <v>969298</v>
      </c>
      <c r="H110" s="265">
        <v>969729</v>
      </c>
      <c r="I110" s="265">
        <f t="shared" si="25"/>
        <v>-431</v>
      </c>
      <c r="J110" s="265">
        <f t="shared" si="20"/>
        <v>344800</v>
      </c>
      <c r="K110" s="265">
        <f t="shared" si="21"/>
        <v>0.3448</v>
      </c>
      <c r="L110" s="326">
        <v>985969</v>
      </c>
      <c r="M110" s="265">
        <v>985977</v>
      </c>
      <c r="N110" s="327">
        <f t="shared" si="26"/>
        <v>-8</v>
      </c>
      <c r="O110" s="327">
        <f t="shared" si="23"/>
        <v>6400</v>
      </c>
      <c r="P110" s="327">
        <f t="shared" si="24"/>
        <v>0.0064</v>
      </c>
      <c r="Q110" s="447"/>
    </row>
    <row r="111" spans="1:17" s="443" customFormat="1" ht="15.75" customHeight="1">
      <c r="A111" s="346">
        <v>10</v>
      </c>
      <c r="B111" s="347" t="s">
        <v>385</v>
      </c>
      <c r="C111" s="350">
        <v>4864998</v>
      </c>
      <c r="D111" s="37" t="s">
        <v>12</v>
      </c>
      <c r="E111" s="38" t="s">
        <v>339</v>
      </c>
      <c r="F111" s="356">
        <v>-800</v>
      </c>
      <c r="G111" s="326">
        <v>972480</v>
      </c>
      <c r="H111" s="265">
        <v>973790</v>
      </c>
      <c r="I111" s="265">
        <f>G111-H111</f>
        <v>-1310</v>
      </c>
      <c r="J111" s="265">
        <f>$F111*I111</f>
        <v>1048000</v>
      </c>
      <c r="K111" s="265">
        <f>J111/1000000</f>
        <v>1.048</v>
      </c>
      <c r="L111" s="326">
        <v>986612</v>
      </c>
      <c r="M111" s="265">
        <v>986629</v>
      </c>
      <c r="N111" s="327">
        <f>L111-M111</f>
        <v>-17</v>
      </c>
      <c r="O111" s="327">
        <f>$F111*N111</f>
        <v>13600</v>
      </c>
      <c r="P111" s="327">
        <f>O111/1000000</f>
        <v>0.0136</v>
      </c>
      <c r="Q111" s="447"/>
    </row>
    <row r="112" spans="1:17" s="443" customFormat="1" ht="15.75" customHeight="1">
      <c r="A112" s="346">
        <v>11</v>
      </c>
      <c r="B112" s="347" t="s">
        <v>379</v>
      </c>
      <c r="C112" s="350">
        <v>4864993</v>
      </c>
      <c r="D112" s="159" t="s">
        <v>12</v>
      </c>
      <c r="E112" s="247" t="s">
        <v>339</v>
      </c>
      <c r="F112" s="356">
        <v>-800</v>
      </c>
      <c r="G112" s="326">
        <v>981858</v>
      </c>
      <c r="H112" s="265">
        <v>982718</v>
      </c>
      <c r="I112" s="265">
        <f>G112-H112</f>
        <v>-860</v>
      </c>
      <c r="J112" s="265">
        <f>$F112*I112</f>
        <v>688000</v>
      </c>
      <c r="K112" s="265">
        <f>J112/1000000</f>
        <v>0.688</v>
      </c>
      <c r="L112" s="326">
        <v>992706</v>
      </c>
      <c r="M112" s="265">
        <v>992736</v>
      </c>
      <c r="N112" s="327">
        <f>L112-M112</f>
        <v>-30</v>
      </c>
      <c r="O112" s="327">
        <f>$F112*N112</f>
        <v>24000</v>
      </c>
      <c r="P112" s="327">
        <f>O112/1000000</f>
        <v>0.024</v>
      </c>
      <c r="Q112" s="448"/>
    </row>
    <row r="113" spans="1:17" s="443" customFormat="1" ht="15.75" customHeight="1">
      <c r="A113" s="346">
        <v>12</v>
      </c>
      <c r="B113" s="347" t="s">
        <v>421</v>
      </c>
      <c r="C113" s="350">
        <v>5128447</v>
      </c>
      <c r="D113" s="159" t="s">
        <v>12</v>
      </c>
      <c r="E113" s="247" t="s">
        <v>339</v>
      </c>
      <c r="F113" s="356">
        <v>-800</v>
      </c>
      <c r="G113" s="326">
        <v>972415</v>
      </c>
      <c r="H113" s="265">
        <v>973042</v>
      </c>
      <c r="I113" s="265">
        <f t="shared" si="25"/>
        <v>-627</v>
      </c>
      <c r="J113" s="265">
        <f>$F113*I113</f>
        <v>501600</v>
      </c>
      <c r="K113" s="265">
        <f>J113/1000000</f>
        <v>0.5016</v>
      </c>
      <c r="L113" s="326">
        <v>994427</v>
      </c>
      <c r="M113" s="265">
        <v>994436</v>
      </c>
      <c r="N113" s="327">
        <f t="shared" si="26"/>
        <v>-9</v>
      </c>
      <c r="O113" s="327">
        <f>$F113*N113</f>
        <v>7200</v>
      </c>
      <c r="P113" s="327">
        <f>O113/1000000</f>
        <v>0.0072</v>
      </c>
      <c r="Q113" s="477"/>
    </row>
    <row r="114" spans="1:17" s="443" customFormat="1" ht="15.75" customHeight="1">
      <c r="A114" s="346"/>
      <c r="B114" s="348" t="s">
        <v>369</v>
      </c>
      <c r="C114" s="350"/>
      <c r="D114" s="41"/>
      <c r="E114" s="41"/>
      <c r="F114" s="356"/>
      <c r="G114" s="376"/>
      <c r="H114" s="376"/>
      <c r="I114" s="265"/>
      <c r="J114" s="265"/>
      <c r="K114" s="265"/>
      <c r="L114" s="326"/>
      <c r="M114" s="265"/>
      <c r="N114" s="327"/>
      <c r="O114" s="327"/>
      <c r="P114" s="327"/>
      <c r="Q114" s="447"/>
    </row>
    <row r="115" spans="1:17" s="443" customFormat="1" ht="15.75" customHeight="1">
      <c r="A115" s="346">
        <v>13</v>
      </c>
      <c r="B115" s="347" t="s">
        <v>113</v>
      </c>
      <c r="C115" s="350">
        <v>4864951</v>
      </c>
      <c r="D115" s="37" t="s">
        <v>12</v>
      </c>
      <c r="E115" s="38" t="s">
        <v>339</v>
      </c>
      <c r="F115" s="356">
        <v>-1000</v>
      </c>
      <c r="G115" s="326">
        <v>966152</v>
      </c>
      <c r="H115" s="265">
        <v>967264</v>
      </c>
      <c r="I115" s="265">
        <f>G115-H115</f>
        <v>-1112</v>
      </c>
      <c r="J115" s="265">
        <f>$F115*I115</f>
        <v>1112000</v>
      </c>
      <c r="K115" s="265">
        <f>J115/1000000</f>
        <v>1.112</v>
      </c>
      <c r="L115" s="326">
        <v>31712</v>
      </c>
      <c r="M115" s="265">
        <v>31720</v>
      </c>
      <c r="N115" s="327">
        <f>L115-M115</f>
        <v>-8</v>
      </c>
      <c r="O115" s="327">
        <f>$F115*N115</f>
        <v>8000</v>
      </c>
      <c r="P115" s="327">
        <f>O115/1000000</f>
        <v>0.008</v>
      </c>
      <c r="Q115" s="447"/>
    </row>
    <row r="116" spans="1:17" s="443" customFormat="1" ht="15.75" customHeight="1">
      <c r="A116" s="346">
        <v>14</v>
      </c>
      <c r="B116" s="347" t="s">
        <v>114</v>
      </c>
      <c r="C116" s="350">
        <v>4865016</v>
      </c>
      <c r="D116" s="37" t="s">
        <v>12</v>
      </c>
      <c r="E116" s="38" t="s">
        <v>339</v>
      </c>
      <c r="F116" s="356">
        <v>-800</v>
      </c>
      <c r="G116" s="326">
        <v>7</v>
      </c>
      <c r="H116" s="265">
        <v>7</v>
      </c>
      <c r="I116" s="265">
        <f>G116-H116</f>
        <v>0</v>
      </c>
      <c r="J116" s="265">
        <f>$F116*I116</f>
        <v>0</v>
      </c>
      <c r="K116" s="265">
        <f>J116/1000000</f>
        <v>0</v>
      </c>
      <c r="L116" s="326">
        <v>999722</v>
      </c>
      <c r="M116" s="265">
        <v>999722</v>
      </c>
      <c r="N116" s="327">
        <f>L116-M116</f>
        <v>0</v>
      </c>
      <c r="O116" s="327">
        <f>$F116*N116</f>
        <v>0</v>
      </c>
      <c r="P116" s="327">
        <f>O116/1000000</f>
        <v>0</v>
      </c>
      <c r="Q116" s="458"/>
    </row>
    <row r="117" spans="1:17" ht="15.75" customHeight="1">
      <c r="A117" s="346"/>
      <c r="B117" s="349" t="s">
        <v>115</v>
      </c>
      <c r="C117" s="350"/>
      <c r="D117" s="37"/>
      <c r="E117" s="37"/>
      <c r="F117" s="356"/>
      <c r="G117" s="376"/>
      <c r="H117" s="376"/>
      <c r="I117" s="373"/>
      <c r="J117" s="373"/>
      <c r="K117" s="373"/>
      <c r="L117" s="324"/>
      <c r="M117" s="265"/>
      <c r="N117" s="325"/>
      <c r="O117" s="325"/>
      <c r="P117" s="325"/>
      <c r="Q117" s="144"/>
    </row>
    <row r="118" spans="1:17" s="443" customFormat="1" ht="15.75" customHeight="1">
      <c r="A118" s="346">
        <v>15</v>
      </c>
      <c r="B118" s="312" t="s">
        <v>43</v>
      </c>
      <c r="C118" s="350">
        <v>4864843</v>
      </c>
      <c r="D118" s="41" t="s">
        <v>12</v>
      </c>
      <c r="E118" s="38" t="s">
        <v>339</v>
      </c>
      <c r="F118" s="356">
        <v>-1000</v>
      </c>
      <c r="G118" s="326">
        <v>1919</v>
      </c>
      <c r="H118" s="265">
        <v>1903</v>
      </c>
      <c r="I118" s="265">
        <f>G118-H118</f>
        <v>16</v>
      </c>
      <c r="J118" s="265">
        <f>$F118*I118</f>
        <v>-16000</v>
      </c>
      <c r="K118" s="265">
        <f>J118/1000000</f>
        <v>-0.016</v>
      </c>
      <c r="L118" s="326">
        <v>28604</v>
      </c>
      <c r="M118" s="265">
        <v>28552</v>
      </c>
      <c r="N118" s="327">
        <f>L118-M118</f>
        <v>52</v>
      </c>
      <c r="O118" s="327">
        <f>$F118*N118</f>
        <v>-52000</v>
      </c>
      <c r="P118" s="327">
        <f>O118/1000000</f>
        <v>-0.052</v>
      </c>
      <c r="Q118" s="447"/>
    </row>
    <row r="119" spans="1:17" s="443" customFormat="1" ht="15.75" customHeight="1">
      <c r="A119" s="346">
        <v>16</v>
      </c>
      <c r="B119" s="347" t="s">
        <v>44</v>
      </c>
      <c r="C119" s="350">
        <v>5295123</v>
      </c>
      <c r="D119" s="37" t="s">
        <v>12</v>
      </c>
      <c r="E119" s="38" t="s">
        <v>339</v>
      </c>
      <c r="F119" s="356">
        <v>-100</v>
      </c>
      <c r="G119" s="326">
        <v>13737</v>
      </c>
      <c r="H119" s="265">
        <v>12607</v>
      </c>
      <c r="I119" s="327">
        <f>G119-H119</f>
        <v>1130</v>
      </c>
      <c r="J119" s="327">
        <f>$F119*I119</f>
        <v>-113000</v>
      </c>
      <c r="K119" s="327">
        <f>J119/1000000</f>
        <v>-0.113</v>
      </c>
      <c r="L119" s="326">
        <v>26590</v>
      </c>
      <c r="M119" s="265">
        <v>29913</v>
      </c>
      <c r="N119" s="327">
        <f>L119-M119</f>
        <v>-3323</v>
      </c>
      <c r="O119" s="327">
        <f>$F119*N119</f>
        <v>332300</v>
      </c>
      <c r="P119" s="327">
        <f>O119/1000000</f>
        <v>0.3323</v>
      </c>
      <c r="Q119" s="447"/>
    </row>
    <row r="120" spans="1:17" ht="15.75" customHeight="1">
      <c r="A120" s="346"/>
      <c r="B120" s="349" t="s">
        <v>45</v>
      </c>
      <c r="C120" s="350"/>
      <c r="D120" s="37"/>
      <c r="E120" s="37"/>
      <c r="F120" s="356"/>
      <c r="G120" s="376"/>
      <c r="H120" s="376"/>
      <c r="I120" s="373"/>
      <c r="J120" s="373"/>
      <c r="K120" s="373"/>
      <c r="L120" s="324"/>
      <c r="M120" s="265"/>
      <c r="N120" s="325"/>
      <c r="O120" s="325"/>
      <c r="P120" s="325"/>
      <c r="Q120" s="144"/>
    </row>
    <row r="121" spans="1:17" s="443" customFormat="1" ht="15.75" customHeight="1">
      <c r="A121" s="346">
        <v>17</v>
      </c>
      <c r="B121" s="347" t="s">
        <v>80</v>
      </c>
      <c r="C121" s="350">
        <v>4865169</v>
      </c>
      <c r="D121" s="37" t="s">
        <v>12</v>
      </c>
      <c r="E121" s="38" t="s">
        <v>339</v>
      </c>
      <c r="F121" s="356">
        <v>-1000</v>
      </c>
      <c r="G121" s="326">
        <v>1272</v>
      </c>
      <c r="H121" s="265">
        <v>1272</v>
      </c>
      <c r="I121" s="265">
        <f>G121-H121</f>
        <v>0</v>
      </c>
      <c r="J121" s="265">
        <f>$F121*I121</f>
        <v>0</v>
      </c>
      <c r="K121" s="265">
        <f>J121/1000000</f>
        <v>0</v>
      </c>
      <c r="L121" s="326">
        <v>61277</v>
      </c>
      <c r="M121" s="265">
        <v>61277</v>
      </c>
      <c r="N121" s="327">
        <f>L121-M121</f>
        <v>0</v>
      </c>
      <c r="O121" s="327">
        <f>$F121*N121</f>
        <v>0</v>
      </c>
      <c r="P121" s="327">
        <f>O121/1000000</f>
        <v>0</v>
      </c>
      <c r="Q121" s="447"/>
    </row>
    <row r="122" spans="1:17" ht="15.75" customHeight="1">
      <c r="A122" s="346"/>
      <c r="B122" s="348" t="s">
        <v>48</v>
      </c>
      <c r="C122" s="334"/>
      <c r="D122" s="41"/>
      <c r="E122" s="41"/>
      <c r="F122" s="356"/>
      <c r="G122" s="376"/>
      <c r="H122" s="376"/>
      <c r="I122" s="377"/>
      <c r="J122" s="377"/>
      <c r="K122" s="373"/>
      <c r="L122" s="326"/>
      <c r="M122" s="265"/>
      <c r="N122" s="374"/>
      <c r="O122" s="374"/>
      <c r="P122" s="325"/>
      <c r="Q122" s="179"/>
    </row>
    <row r="123" spans="1:17" ht="15.75" customHeight="1">
      <c r="A123" s="346"/>
      <c r="B123" s="348" t="s">
        <v>49</v>
      </c>
      <c r="C123" s="334"/>
      <c r="D123" s="41"/>
      <c r="E123" s="41"/>
      <c r="F123" s="356"/>
      <c r="G123" s="376"/>
      <c r="H123" s="376"/>
      <c r="I123" s="377"/>
      <c r="J123" s="377"/>
      <c r="K123" s="373"/>
      <c r="L123" s="326"/>
      <c r="M123" s="265"/>
      <c r="N123" s="374"/>
      <c r="O123" s="374"/>
      <c r="P123" s="325"/>
      <c r="Q123" s="179"/>
    </row>
    <row r="124" spans="1:17" ht="15.75" customHeight="1">
      <c r="A124" s="352"/>
      <c r="B124" s="355" t="s">
        <v>62</v>
      </c>
      <c r="C124" s="350"/>
      <c r="D124" s="41"/>
      <c r="E124" s="41"/>
      <c r="F124" s="356"/>
      <c r="G124" s="376"/>
      <c r="H124" s="376"/>
      <c r="I124" s="373"/>
      <c r="J124" s="373"/>
      <c r="K124" s="373"/>
      <c r="L124" s="326"/>
      <c r="M124" s="265"/>
      <c r="N124" s="325"/>
      <c r="O124" s="325"/>
      <c r="P124" s="325"/>
      <c r="Q124" s="179"/>
    </row>
    <row r="125" spans="1:17" s="443" customFormat="1" ht="17.25" customHeight="1">
      <c r="A125" s="346">
        <v>18</v>
      </c>
      <c r="B125" s="488" t="s">
        <v>63</v>
      </c>
      <c r="C125" s="350">
        <v>4865088</v>
      </c>
      <c r="D125" s="37" t="s">
        <v>12</v>
      </c>
      <c r="E125" s="38" t="s">
        <v>339</v>
      </c>
      <c r="F125" s="356">
        <v>-166.66</v>
      </c>
      <c r="G125" s="326">
        <v>1425</v>
      </c>
      <c r="H125" s="265">
        <v>1420</v>
      </c>
      <c r="I125" s="265">
        <f>G125-H125</f>
        <v>5</v>
      </c>
      <c r="J125" s="265">
        <f>$F125*I125</f>
        <v>-833.3</v>
      </c>
      <c r="K125" s="265">
        <f>J125/1000000</f>
        <v>-0.0008332999999999999</v>
      </c>
      <c r="L125" s="326">
        <v>6669</v>
      </c>
      <c r="M125" s="265">
        <v>5976</v>
      </c>
      <c r="N125" s="327">
        <f>L125-M125</f>
        <v>693</v>
      </c>
      <c r="O125" s="327">
        <f>$F125*N125</f>
        <v>-115495.38</v>
      </c>
      <c r="P125" s="327">
        <f>O125/1000000</f>
        <v>-0.11549538000000001</v>
      </c>
      <c r="Q125" s="476"/>
    </row>
    <row r="126" spans="1:17" s="443" customFormat="1" ht="15.75" customHeight="1">
      <c r="A126" s="346">
        <v>19</v>
      </c>
      <c r="B126" s="488" t="s">
        <v>64</v>
      </c>
      <c r="C126" s="350">
        <v>4902579</v>
      </c>
      <c r="D126" s="37" t="s">
        <v>12</v>
      </c>
      <c r="E126" s="38" t="s">
        <v>339</v>
      </c>
      <c r="F126" s="356">
        <v>-500</v>
      </c>
      <c r="G126" s="326">
        <v>999890</v>
      </c>
      <c r="H126" s="265">
        <v>999832</v>
      </c>
      <c r="I126" s="265">
        <f>G126-H126</f>
        <v>58</v>
      </c>
      <c r="J126" s="265">
        <f>$F126*I126</f>
        <v>-29000</v>
      </c>
      <c r="K126" s="265">
        <f>J126/1000000</f>
        <v>-0.029</v>
      </c>
      <c r="L126" s="326">
        <v>1186</v>
      </c>
      <c r="M126" s="265">
        <v>1083</v>
      </c>
      <c r="N126" s="327">
        <f>L126-M126</f>
        <v>103</v>
      </c>
      <c r="O126" s="327">
        <f>$F126*N126</f>
        <v>-51500</v>
      </c>
      <c r="P126" s="327">
        <f>O126/1000000</f>
        <v>-0.0515</v>
      </c>
      <c r="Q126" s="447"/>
    </row>
    <row r="127" spans="1:17" s="443" customFormat="1" ht="15.75" customHeight="1">
      <c r="A127" s="346">
        <v>20</v>
      </c>
      <c r="B127" s="488" t="s">
        <v>65</v>
      </c>
      <c r="C127" s="350">
        <v>4902585</v>
      </c>
      <c r="D127" s="37" t="s">
        <v>12</v>
      </c>
      <c r="E127" s="38" t="s">
        <v>339</v>
      </c>
      <c r="F127" s="356">
        <v>-666.67</v>
      </c>
      <c r="G127" s="326">
        <v>1627</v>
      </c>
      <c r="H127" s="265">
        <v>1472</v>
      </c>
      <c r="I127" s="265">
        <f>G127-H127</f>
        <v>155</v>
      </c>
      <c r="J127" s="265">
        <f>$F127*I127</f>
        <v>-103333.84999999999</v>
      </c>
      <c r="K127" s="265">
        <f>J127/1000000</f>
        <v>-0.10333384999999999</v>
      </c>
      <c r="L127" s="326">
        <v>155</v>
      </c>
      <c r="M127" s="265">
        <v>151</v>
      </c>
      <c r="N127" s="327">
        <f>L127-M127</f>
        <v>4</v>
      </c>
      <c r="O127" s="327">
        <f>$F127*N127</f>
        <v>-2666.68</v>
      </c>
      <c r="P127" s="327">
        <f>O127/1000000</f>
        <v>-0.00266668</v>
      </c>
      <c r="Q127" s="447"/>
    </row>
    <row r="128" spans="1:17" s="443" customFormat="1" ht="15.75" customHeight="1">
      <c r="A128" s="346">
        <v>21</v>
      </c>
      <c r="B128" s="488" t="s">
        <v>66</v>
      </c>
      <c r="C128" s="350">
        <v>4865072</v>
      </c>
      <c r="D128" s="37" t="s">
        <v>12</v>
      </c>
      <c r="E128" s="38" t="s">
        <v>339</v>
      </c>
      <c r="F128" s="690">
        <v>-666.666666666667</v>
      </c>
      <c r="G128" s="326">
        <v>4606</v>
      </c>
      <c r="H128" s="265">
        <v>4459</v>
      </c>
      <c r="I128" s="265">
        <f>G128-H128</f>
        <v>147</v>
      </c>
      <c r="J128" s="265">
        <f>$F128*I128</f>
        <v>-98000.00000000004</v>
      </c>
      <c r="K128" s="265">
        <f>J128/1000000</f>
        <v>-0.09800000000000005</v>
      </c>
      <c r="L128" s="326">
        <v>1459</v>
      </c>
      <c r="M128" s="265">
        <v>1455</v>
      </c>
      <c r="N128" s="327">
        <f>L128-M128</f>
        <v>4</v>
      </c>
      <c r="O128" s="327">
        <f>$F128*N128</f>
        <v>-2666.666666666668</v>
      </c>
      <c r="P128" s="327">
        <f>O128/1000000</f>
        <v>-0.002666666666666668</v>
      </c>
      <c r="Q128" s="447"/>
    </row>
    <row r="129" spans="1:17" s="443" customFormat="1" ht="15.75" customHeight="1">
      <c r="A129" s="346"/>
      <c r="B129" s="355" t="s">
        <v>31</v>
      </c>
      <c r="C129" s="350"/>
      <c r="D129" s="41"/>
      <c r="E129" s="41"/>
      <c r="F129" s="356"/>
      <c r="G129" s="376"/>
      <c r="H129" s="376"/>
      <c r="I129" s="265"/>
      <c r="J129" s="265"/>
      <c r="K129" s="265"/>
      <c r="L129" s="326"/>
      <c r="M129" s="265"/>
      <c r="N129" s="327"/>
      <c r="O129" s="327"/>
      <c r="P129" s="327"/>
      <c r="Q129" s="447"/>
    </row>
    <row r="130" spans="1:17" s="443" customFormat="1" ht="15.75" customHeight="1">
      <c r="A130" s="346">
        <v>22</v>
      </c>
      <c r="B130" s="777" t="s">
        <v>67</v>
      </c>
      <c r="C130" s="350">
        <v>4864797</v>
      </c>
      <c r="D130" s="37" t="s">
        <v>12</v>
      </c>
      <c r="E130" s="38" t="s">
        <v>339</v>
      </c>
      <c r="F130" s="356">
        <v>-100</v>
      </c>
      <c r="G130" s="326">
        <v>30285</v>
      </c>
      <c r="H130" s="265">
        <v>27025</v>
      </c>
      <c r="I130" s="265">
        <f>G130-H130</f>
        <v>3260</v>
      </c>
      <c r="J130" s="265">
        <f>$F130*I130</f>
        <v>-326000</v>
      </c>
      <c r="K130" s="265">
        <f>J130/1000000</f>
        <v>-0.326</v>
      </c>
      <c r="L130" s="326">
        <v>1823</v>
      </c>
      <c r="M130" s="265">
        <v>1823</v>
      </c>
      <c r="N130" s="327">
        <f>L130-M130</f>
        <v>0</v>
      </c>
      <c r="O130" s="327">
        <f>$F130*N130</f>
        <v>0</v>
      </c>
      <c r="P130" s="327">
        <f>O130/1000000</f>
        <v>0</v>
      </c>
      <c r="Q130" s="447"/>
    </row>
    <row r="131" spans="1:17" s="443" customFormat="1" ht="15.75" customHeight="1">
      <c r="A131" s="346">
        <v>23</v>
      </c>
      <c r="B131" s="777" t="s">
        <v>139</v>
      </c>
      <c r="C131" s="350">
        <v>4865086</v>
      </c>
      <c r="D131" s="37" t="s">
        <v>12</v>
      </c>
      <c r="E131" s="38" t="s">
        <v>339</v>
      </c>
      <c r="F131" s="356">
        <v>-100</v>
      </c>
      <c r="G131" s="326">
        <v>25768</v>
      </c>
      <c r="H131" s="265">
        <v>25619</v>
      </c>
      <c r="I131" s="265">
        <f>G131-H131</f>
        <v>149</v>
      </c>
      <c r="J131" s="265">
        <f>$F131*I131</f>
        <v>-14900</v>
      </c>
      <c r="K131" s="265">
        <f>J131/1000000</f>
        <v>-0.0149</v>
      </c>
      <c r="L131" s="326">
        <v>51561</v>
      </c>
      <c r="M131" s="265">
        <v>51555</v>
      </c>
      <c r="N131" s="327">
        <f>L131-M131</f>
        <v>6</v>
      </c>
      <c r="O131" s="327">
        <f>$F131*N131</f>
        <v>-600</v>
      </c>
      <c r="P131" s="327">
        <f>O131/1000000</f>
        <v>-0.0006</v>
      </c>
      <c r="Q131" s="447"/>
    </row>
    <row r="132" spans="1:17" s="443" customFormat="1" ht="15.75" customHeight="1">
      <c r="A132" s="346"/>
      <c r="B132" s="349" t="s">
        <v>68</v>
      </c>
      <c r="C132" s="350"/>
      <c r="D132" s="37"/>
      <c r="E132" s="37"/>
      <c r="F132" s="356"/>
      <c r="G132" s="376"/>
      <c r="H132" s="376"/>
      <c r="I132" s="265"/>
      <c r="J132" s="265"/>
      <c r="K132" s="265"/>
      <c r="L132" s="326"/>
      <c r="M132" s="265"/>
      <c r="N132" s="327"/>
      <c r="O132" s="327"/>
      <c r="P132" s="327"/>
      <c r="Q132" s="447"/>
    </row>
    <row r="133" spans="1:17" s="443" customFormat="1" ht="14.25" customHeight="1">
      <c r="A133" s="346">
        <v>24</v>
      </c>
      <c r="B133" s="347" t="s">
        <v>61</v>
      </c>
      <c r="C133" s="350">
        <v>4902568</v>
      </c>
      <c r="D133" s="37" t="s">
        <v>12</v>
      </c>
      <c r="E133" s="38" t="s">
        <v>339</v>
      </c>
      <c r="F133" s="356">
        <v>-100</v>
      </c>
      <c r="G133" s="326">
        <v>997498</v>
      </c>
      <c r="H133" s="265">
        <v>997502</v>
      </c>
      <c r="I133" s="265">
        <f>G133-H133</f>
        <v>-4</v>
      </c>
      <c r="J133" s="265">
        <f>$F133*I133</f>
        <v>400</v>
      </c>
      <c r="K133" s="265">
        <f>J133/1000000</f>
        <v>0.0004</v>
      </c>
      <c r="L133" s="326">
        <v>3835</v>
      </c>
      <c r="M133" s="265">
        <v>3864</v>
      </c>
      <c r="N133" s="327">
        <f>L133-M133</f>
        <v>-29</v>
      </c>
      <c r="O133" s="327">
        <f>$F133*N133</f>
        <v>2900</v>
      </c>
      <c r="P133" s="327">
        <f>O133/1000000</f>
        <v>0.0029</v>
      </c>
      <c r="Q133" s="447"/>
    </row>
    <row r="134" spans="1:17" s="443" customFormat="1" ht="15.75" customHeight="1">
      <c r="A134" s="346">
        <v>25</v>
      </c>
      <c r="B134" s="347" t="s">
        <v>69</v>
      </c>
      <c r="C134" s="350">
        <v>4902549</v>
      </c>
      <c r="D134" s="37" t="s">
        <v>12</v>
      </c>
      <c r="E134" s="38" t="s">
        <v>339</v>
      </c>
      <c r="F134" s="356">
        <v>-100</v>
      </c>
      <c r="G134" s="326">
        <v>999748</v>
      </c>
      <c r="H134" s="265">
        <v>999748</v>
      </c>
      <c r="I134" s="265">
        <f>G134-H134</f>
        <v>0</v>
      </c>
      <c r="J134" s="265">
        <f>$F134*I134</f>
        <v>0</v>
      </c>
      <c r="K134" s="265">
        <f>J134/1000000</f>
        <v>0</v>
      </c>
      <c r="L134" s="326">
        <v>999983</v>
      </c>
      <c r="M134" s="265">
        <v>999983</v>
      </c>
      <c r="N134" s="327">
        <f>L134-M134</f>
        <v>0</v>
      </c>
      <c r="O134" s="327">
        <f>$F134*N134</f>
        <v>0</v>
      </c>
      <c r="P134" s="327">
        <f>O134/1000000</f>
        <v>0</v>
      </c>
      <c r="Q134" s="458"/>
    </row>
    <row r="135" spans="1:17" s="443" customFormat="1" ht="15.75" customHeight="1">
      <c r="A135" s="346">
        <v>26</v>
      </c>
      <c r="B135" s="347" t="s">
        <v>81</v>
      </c>
      <c r="C135" s="350">
        <v>4902527</v>
      </c>
      <c r="D135" s="37" t="s">
        <v>12</v>
      </c>
      <c r="E135" s="38" t="s">
        <v>339</v>
      </c>
      <c r="F135" s="356">
        <v>-100</v>
      </c>
      <c r="G135" s="326">
        <v>225</v>
      </c>
      <c r="H135" s="265">
        <v>225</v>
      </c>
      <c r="I135" s="265">
        <f>G135-H135</f>
        <v>0</v>
      </c>
      <c r="J135" s="265">
        <f>$F135*I135</f>
        <v>0</v>
      </c>
      <c r="K135" s="265">
        <f>J135/1000000</f>
        <v>0</v>
      </c>
      <c r="L135" s="326">
        <v>999991</v>
      </c>
      <c r="M135" s="265">
        <v>999991</v>
      </c>
      <c r="N135" s="327">
        <f>L135-M135</f>
        <v>0</v>
      </c>
      <c r="O135" s="327">
        <f>$F135*N135</f>
        <v>0</v>
      </c>
      <c r="P135" s="327">
        <f>O135/1000000</f>
        <v>0</v>
      </c>
      <c r="Q135" s="447"/>
    </row>
    <row r="136" spans="1:17" s="443" customFormat="1" ht="15.75" customHeight="1">
      <c r="A136" s="346">
        <v>27</v>
      </c>
      <c r="B136" s="347" t="s">
        <v>70</v>
      </c>
      <c r="C136" s="350">
        <v>4902538</v>
      </c>
      <c r="D136" s="37" t="s">
        <v>12</v>
      </c>
      <c r="E136" s="38" t="s">
        <v>339</v>
      </c>
      <c r="F136" s="356">
        <v>-100</v>
      </c>
      <c r="G136" s="326">
        <v>999762</v>
      </c>
      <c r="H136" s="265">
        <v>999762</v>
      </c>
      <c r="I136" s="265">
        <f>G136-H136</f>
        <v>0</v>
      </c>
      <c r="J136" s="265">
        <f>$F136*I136</f>
        <v>0</v>
      </c>
      <c r="K136" s="265">
        <f>J136/1000000</f>
        <v>0</v>
      </c>
      <c r="L136" s="326">
        <v>999987</v>
      </c>
      <c r="M136" s="265">
        <v>999987</v>
      </c>
      <c r="N136" s="327">
        <f>L136-M136</f>
        <v>0</v>
      </c>
      <c r="O136" s="327">
        <f>$F136*N136</f>
        <v>0</v>
      </c>
      <c r="P136" s="327">
        <f>O136/1000000</f>
        <v>0</v>
      </c>
      <c r="Q136" s="447"/>
    </row>
    <row r="137" spans="1:17" s="443" customFormat="1" ht="15.75" customHeight="1">
      <c r="A137" s="346"/>
      <c r="B137" s="349" t="s">
        <v>71</v>
      </c>
      <c r="C137" s="350"/>
      <c r="D137" s="37"/>
      <c r="E137" s="37"/>
      <c r="F137" s="356"/>
      <c r="G137" s="376"/>
      <c r="H137" s="376"/>
      <c r="I137" s="265"/>
      <c r="J137" s="265"/>
      <c r="K137" s="265"/>
      <c r="L137" s="326"/>
      <c r="M137" s="265"/>
      <c r="N137" s="327"/>
      <c r="O137" s="327"/>
      <c r="P137" s="327"/>
      <c r="Q137" s="447"/>
    </row>
    <row r="138" spans="1:17" s="443" customFormat="1" ht="15.75" customHeight="1">
      <c r="A138" s="346">
        <v>28</v>
      </c>
      <c r="B138" s="347" t="s">
        <v>72</v>
      </c>
      <c r="C138" s="350">
        <v>4902540</v>
      </c>
      <c r="D138" s="37" t="s">
        <v>12</v>
      </c>
      <c r="E138" s="38" t="s">
        <v>339</v>
      </c>
      <c r="F138" s="356">
        <v>-100</v>
      </c>
      <c r="G138" s="326">
        <v>6378</v>
      </c>
      <c r="H138" s="265">
        <v>5754</v>
      </c>
      <c r="I138" s="265">
        <f>G138-H138</f>
        <v>624</v>
      </c>
      <c r="J138" s="265">
        <f>$F138*I138</f>
        <v>-62400</v>
      </c>
      <c r="K138" s="265">
        <f>J138/1000000</f>
        <v>-0.0624</v>
      </c>
      <c r="L138" s="326">
        <v>10957</v>
      </c>
      <c r="M138" s="265">
        <v>10941</v>
      </c>
      <c r="N138" s="327">
        <f>L138-M138</f>
        <v>16</v>
      </c>
      <c r="O138" s="327">
        <f>$F138*N138</f>
        <v>-1600</v>
      </c>
      <c r="P138" s="327">
        <f>O138/1000000</f>
        <v>-0.0016</v>
      </c>
      <c r="Q138" s="458"/>
    </row>
    <row r="139" spans="1:17" s="443" customFormat="1" ht="15.75" customHeight="1">
      <c r="A139" s="346">
        <v>29</v>
      </c>
      <c r="B139" s="347" t="s">
        <v>73</v>
      </c>
      <c r="C139" s="350">
        <v>4902520</v>
      </c>
      <c r="D139" s="37" t="s">
        <v>12</v>
      </c>
      <c r="E139" s="38" t="s">
        <v>339</v>
      </c>
      <c r="F139" s="350">
        <v>-100</v>
      </c>
      <c r="G139" s="326">
        <v>4514</v>
      </c>
      <c r="H139" s="265">
        <v>3960</v>
      </c>
      <c r="I139" s="265">
        <f>G139-H139</f>
        <v>554</v>
      </c>
      <c r="J139" s="265">
        <f>$F139*I139</f>
        <v>-55400</v>
      </c>
      <c r="K139" s="265">
        <f>J139/1000000</f>
        <v>-0.0554</v>
      </c>
      <c r="L139" s="326">
        <v>363</v>
      </c>
      <c r="M139" s="265">
        <v>355</v>
      </c>
      <c r="N139" s="327">
        <f>L139-M139</f>
        <v>8</v>
      </c>
      <c r="O139" s="327">
        <f>$F139*N139</f>
        <v>-800</v>
      </c>
      <c r="P139" s="327">
        <f>O139/1000000</f>
        <v>-0.0008</v>
      </c>
      <c r="Q139" s="682"/>
    </row>
    <row r="140" spans="1:17" s="484" customFormat="1" ht="15.75" customHeight="1" thickBot="1">
      <c r="A140" s="445">
        <v>30</v>
      </c>
      <c r="B140" s="686" t="s">
        <v>74</v>
      </c>
      <c r="C140" s="351">
        <v>4902536</v>
      </c>
      <c r="D140" s="85" t="s">
        <v>12</v>
      </c>
      <c r="E140" s="487" t="s">
        <v>339</v>
      </c>
      <c r="F140" s="351">
        <v>-100</v>
      </c>
      <c r="G140" s="445">
        <v>24458</v>
      </c>
      <c r="H140" s="764">
        <v>24264</v>
      </c>
      <c r="I140" s="446">
        <f>G140-H140</f>
        <v>194</v>
      </c>
      <c r="J140" s="446">
        <f>$F140*I140</f>
        <v>-19400</v>
      </c>
      <c r="K140" s="446">
        <f>J140/1000000</f>
        <v>-0.0194</v>
      </c>
      <c r="L140" s="445">
        <v>6140</v>
      </c>
      <c r="M140" s="764">
        <v>6134</v>
      </c>
      <c r="N140" s="446">
        <f>L140-M140</f>
        <v>6</v>
      </c>
      <c r="O140" s="446">
        <f>$F140*N140</f>
        <v>-600</v>
      </c>
      <c r="P140" s="446">
        <f>O140/1000000</f>
        <v>-0.0006</v>
      </c>
      <c r="Q140" s="445"/>
    </row>
    <row r="141" ht="13.5" thickTop="1"/>
    <row r="142" spans="4:16" ht="16.5">
      <c r="D142" s="19"/>
      <c r="K142" s="400">
        <f>SUM(K101:K140)</f>
        <v>1.5032647500000003</v>
      </c>
      <c r="L142" s="48"/>
      <c r="M142" s="48"/>
      <c r="N142" s="48"/>
      <c r="O142" s="48"/>
      <c r="P142" s="378">
        <f>SUM(P101:P140)</f>
        <v>0.10727125333333333</v>
      </c>
    </row>
    <row r="143" spans="11:16" ht="14.25">
      <c r="K143" s="48"/>
      <c r="L143" s="48"/>
      <c r="M143" s="48"/>
      <c r="N143" s="48"/>
      <c r="O143" s="48"/>
      <c r="P143" s="48"/>
    </row>
    <row r="144" spans="11:16" ht="14.25">
      <c r="K144" s="48"/>
      <c r="L144" s="48"/>
      <c r="M144" s="48"/>
      <c r="N144" s="48"/>
      <c r="O144" s="48"/>
      <c r="P144" s="48"/>
    </row>
    <row r="145" spans="17:18" ht="12.75">
      <c r="Q145" s="387" t="str">
        <f>NDPL!Q1</f>
        <v>SEPTEMBER-2018</v>
      </c>
      <c r="R145" s="244"/>
    </row>
    <row r="146" ht="13.5" thickBot="1"/>
    <row r="147" spans="1:17" ht="44.25" customHeight="1">
      <c r="A147" s="319"/>
      <c r="B147" s="317" t="s">
        <v>144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5"/>
    </row>
    <row r="148" spans="1:17" ht="19.5" customHeight="1">
      <c r="A148" s="224"/>
      <c r="B148" s="268" t="s">
        <v>145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46"/>
    </row>
    <row r="149" spans="1:17" ht="19.5" customHeight="1">
      <c r="A149" s="224"/>
      <c r="B149" s="266" t="s">
        <v>244</v>
      </c>
      <c r="C149" s="16"/>
      <c r="D149" s="16"/>
      <c r="E149" s="16"/>
      <c r="F149" s="16"/>
      <c r="G149" s="16"/>
      <c r="H149" s="16"/>
      <c r="I149" s="16"/>
      <c r="J149" s="16"/>
      <c r="K149" s="193">
        <f>K60</f>
        <v>1.1129526</v>
      </c>
      <c r="L149" s="193"/>
      <c r="M149" s="193"/>
      <c r="N149" s="193"/>
      <c r="O149" s="193"/>
      <c r="P149" s="193">
        <f>P60</f>
        <v>-1.9913119999999993</v>
      </c>
      <c r="Q149" s="46"/>
    </row>
    <row r="150" spans="1:17" ht="19.5" customHeight="1">
      <c r="A150" s="224"/>
      <c r="B150" s="266" t="s">
        <v>245</v>
      </c>
      <c r="C150" s="16"/>
      <c r="D150" s="16"/>
      <c r="E150" s="16"/>
      <c r="F150" s="16"/>
      <c r="G150" s="16"/>
      <c r="H150" s="16"/>
      <c r="I150" s="16"/>
      <c r="J150" s="16"/>
      <c r="K150" s="401">
        <f>K142</f>
        <v>1.5032647500000003</v>
      </c>
      <c r="L150" s="193"/>
      <c r="M150" s="193"/>
      <c r="N150" s="193"/>
      <c r="O150" s="193"/>
      <c r="P150" s="193">
        <f>P142</f>
        <v>0.10727125333333333</v>
      </c>
      <c r="Q150" s="46"/>
    </row>
    <row r="151" spans="1:17" ht="19.5" customHeight="1">
      <c r="A151" s="224"/>
      <c r="B151" s="266" t="s">
        <v>146</v>
      </c>
      <c r="C151" s="16"/>
      <c r="D151" s="16"/>
      <c r="E151" s="16"/>
      <c r="F151" s="16"/>
      <c r="G151" s="16"/>
      <c r="H151" s="16"/>
      <c r="I151" s="16"/>
      <c r="J151" s="16"/>
      <c r="K151" s="401">
        <f>'ROHTAK ROAD'!K42</f>
        <v>-0.845</v>
      </c>
      <c r="L151" s="193"/>
      <c r="M151" s="193"/>
      <c r="N151" s="193"/>
      <c r="O151" s="193"/>
      <c r="P151" s="401">
        <f>'ROHTAK ROAD'!P42</f>
        <v>0.0086375</v>
      </c>
      <c r="Q151" s="46"/>
    </row>
    <row r="152" spans="1:17" ht="19.5" customHeight="1">
      <c r="A152" s="224"/>
      <c r="B152" s="266" t="s">
        <v>147</v>
      </c>
      <c r="C152" s="16"/>
      <c r="D152" s="16"/>
      <c r="E152" s="16"/>
      <c r="F152" s="16"/>
      <c r="G152" s="16"/>
      <c r="H152" s="16"/>
      <c r="I152" s="16"/>
      <c r="J152" s="16"/>
      <c r="K152" s="401">
        <f>SUM(K149:K151)</f>
        <v>1.7712173500000004</v>
      </c>
      <c r="L152" s="193"/>
      <c r="M152" s="193"/>
      <c r="N152" s="193"/>
      <c r="O152" s="193"/>
      <c r="P152" s="401">
        <f>SUM(P149:P151)</f>
        <v>-1.875403246666666</v>
      </c>
      <c r="Q152" s="46"/>
    </row>
    <row r="153" spans="1:17" ht="19.5" customHeight="1">
      <c r="A153" s="224"/>
      <c r="B153" s="268" t="s">
        <v>148</v>
      </c>
      <c r="C153" s="16"/>
      <c r="D153" s="16"/>
      <c r="E153" s="16"/>
      <c r="F153" s="16"/>
      <c r="G153" s="16"/>
      <c r="H153" s="16"/>
      <c r="I153" s="16"/>
      <c r="J153" s="16"/>
      <c r="K153" s="193"/>
      <c r="L153" s="193"/>
      <c r="M153" s="193"/>
      <c r="N153" s="193"/>
      <c r="O153" s="193"/>
      <c r="P153" s="193"/>
      <c r="Q153" s="46"/>
    </row>
    <row r="154" spans="1:17" ht="19.5" customHeight="1">
      <c r="A154" s="224"/>
      <c r="B154" s="266" t="s">
        <v>246</v>
      </c>
      <c r="C154" s="16"/>
      <c r="D154" s="16"/>
      <c r="E154" s="16"/>
      <c r="F154" s="16"/>
      <c r="G154" s="16"/>
      <c r="H154" s="16"/>
      <c r="I154" s="16"/>
      <c r="J154" s="16"/>
      <c r="K154" s="193">
        <f>K93</f>
        <v>7.921999999999999</v>
      </c>
      <c r="L154" s="193"/>
      <c r="M154" s="193"/>
      <c r="N154" s="193"/>
      <c r="O154" s="193"/>
      <c r="P154" s="193">
        <f>P93</f>
        <v>0.08400000000000002</v>
      </c>
      <c r="Q154" s="46"/>
    </row>
    <row r="155" spans="1:17" ht="19.5" customHeight="1" thickBot="1">
      <c r="A155" s="225"/>
      <c r="B155" s="318" t="s">
        <v>149</v>
      </c>
      <c r="C155" s="47"/>
      <c r="D155" s="47"/>
      <c r="E155" s="47"/>
      <c r="F155" s="47"/>
      <c r="G155" s="47"/>
      <c r="H155" s="47"/>
      <c r="I155" s="47"/>
      <c r="J155" s="47"/>
      <c r="K155" s="402">
        <f>SUM(K152:K154)</f>
        <v>9.69321735</v>
      </c>
      <c r="L155" s="191"/>
      <c r="M155" s="191"/>
      <c r="N155" s="191"/>
      <c r="O155" s="191"/>
      <c r="P155" s="190">
        <f>SUM(P152:P154)</f>
        <v>-1.7914032466666658</v>
      </c>
      <c r="Q155" s="192"/>
    </row>
    <row r="156" ht="12.75">
      <c r="A156" s="224"/>
    </row>
    <row r="157" ht="12.75">
      <c r="A157" s="224"/>
    </row>
    <row r="158" ht="12.75">
      <c r="A158" s="224"/>
    </row>
    <row r="159" ht="13.5" thickBot="1">
      <c r="A159" s="225"/>
    </row>
    <row r="160" spans="1:17" ht="12.75">
      <c r="A160" s="218"/>
      <c r="B160" s="219"/>
      <c r="C160" s="219"/>
      <c r="D160" s="219"/>
      <c r="E160" s="219"/>
      <c r="F160" s="219"/>
      <c r="G160" s="219"/>
      <c r="H160" s="44"/>
      <c r="I160" s="44"/>
      <c r="J160" s="44"/>
      <c r="K160" s="44"/>
      <c r="L160" s="44"/>
      <c r="M160" s="44"/>
      <c r="N160" s="44"/>
      <c r="O160" s="44"/>
      <c r="P160" s="44"/>
      <c r="Q160" s="45"/>
    </row>
    <row r="161" spans="1:17" ht="23.25">
      <c r="A161" s="226" t="s">
        <v>320</v>
      </c>
      <c r="B161" s="210"/>
      <c r="C161" s="210"/>
      <c r="D161" s="210"/>
      <c r="E161" s="210"/>
      <c r="F161" s="210"/>
      <c r="G161" s="210"/>
      <c r="H161" s="16"/>
      <c r="I161" s="16"/>
      <c r="J161" s="16"/>
      <c r="K161" s="16"/>
      <c r="L161" s="16"/>
      <c r="M161" s="16"/>
      <c r="N161" s="16"/>
      <c r="O161" s="16"/>
      <c r="P161" s="16"/>
      <c r="Q161" s="46"/>
    </row>
    <row r="162" spans="1:17" ht="12.75">
      <c r="A162" s="220"/>
      <c r="B162" s="210"/>
      <c r="C162" s="210"/>
      <c r="D162" s="210"/>
      <c r="E162" s="210"/>
      <c r="F162" s="210"/>
      <c r="G162" s="210"/>
      <c r="H162" s="16"/>
      <c r="I162" s="16"/>
      <c r="J162" s="16"/>
      <c r="K162" s="16"/>
      <c r="L162" s="16"/>
      <c r="M162" s="16"/>
      <c r="N162" s="16"/>
      <c r="O162" s="16"/>
      <c r="P162" s="16"/>
      <c r="Q162" s="46"/>
    </row>
    <row r="163" spans="1:17" ht="12.75">
      <c r="A163" s="221"/>
      <c r="B163" s="222"/>
      <c r="C163" s="222"/>
      <c r="D163" s="222"/>
      <c r="E163" s="222"/>
      <c r="F163" s="222"/>
      <c r="G163" s="222"/>
      <c r="H163" s="16"/>
      <c r="I163" s="16"/>
      <c r="J163" s="16"/>
      <c r="K163" s="236" t="s">
        <v>332</v>
      </c>
      <c r="L163" s="16"/>
      <c r="M163" s="16"/>
      <c r="N163" s="16"/>
      <c r="O163" s="16"/>
      <c r="P163" s="236" t="s">
        <v>333</v>
      </c>
      <c r="Q163" s="46"/>
    </row>
    <row r="164" spans="1:17" ht="12.75">
      <c r="A164" s="223"/>
      <c r="B164" s="125"/>
      <c r="C164" s="125"/>
      <c r="D164" s="125"/>
      <c r="E164" s="125"/>
      <c r="F164" s="125"/>
      <c r="G164" s="125"/>
      <c r="H164" s="16"/>
      <c r="I164" s="16"/>
      <c r="J164" s="16"/>
      <c r="K164" s="16"/>
      <c r="L164" s="16"/>
      <c r="M164" s="16"/>
      <c r="N164" s="16"/>
      <c r="O164" s="16"/>
      <c r="P164" s="16"/>
      <c r="Q164" s="46"/>
    </row>
    <row r="165" spans="1:17" ht="12.75">
      <c r="A165" s="223"/>
      <c r="B165" s="125"/>
      <c r="C165" s="125"/>
      <c r="D165" s="125"/>
      <c r="E165" s="125"/>
      <c r="F165" s="125"/>
      <c r="G165" s="125"/>
      <c r="H165" s="16"/>
      <c r="I165" s="16"/>
      <c r="J165" s="16"/>
      <c r="K165" s="16"/>
      <c r="L165" s="16"/>
      <c r="M165" s="16"/>
      <c r="N165" s="16"/>
      <c r="O165" s="16"/>
      <c r="P165" s="16"/>
      <c r="Q165" s="46"/>
    </row>
    <row r="166" spans="1:17" ht="18">
      <c r="A166" s="227" t="s">
        <v>323</v>
      </c>
      <c r="B166" s="211"/>
      <c r="C166" s="211"/>
      <c r="D166" s="212"/>
      <c r="E166" s="212"/>
      <c r="F166" s="213"/>
      <c r="G166" s="212"/>
      <c r="H166" s="16"/>
      <c r="I166" s="16"/>
      <c r="J166" s="16"/>
      <c r="K166" s="379">
        <f>K155</f>
        <v>9.69321735</v>
      </c>
      <c r="L166" s="212" t="s">
        <v>321</v>
      </c>
      <c r="M166" s="16"/>
      <c r="N166" s="16"/>
      <c r="O166" s="16"/>
      <c r="P166" s="379">
        <f>P155</f>
        <v>-1.7914032466666658</v>
      </c>
      <c r="Q166" s="233" t="s">
        <v>321</v>
      </c>
    </row>
    <row r="167" spans="1:17" ht="18">
      <c r="A167" s="228"/>
      <c r="B167" s="214"/>
      <c r="C167" s="214"/>
      <c r="D167" s="210"/>
      <c r="E167" s="210"/>
      <c r="F167" s="215"/>
      <c r="G167" s="210"/>
      <c r="H167" s="16"/>
      <c r="I167" s="16"/>
      <c r="J167" s="16"/>
      <c r="K167" s="380"/>
      <c r="L167" s="210"/>
      <c r="M167" s="16"/>
      <c r="N167" s="16"/>
      <c r="O167" s="16"/>
      <c r="P167" s="380"/>
      <c r="Q167" s="234"/>
    </row>
    <row r="168" spans="1:17" ht="18">
      <c r="A168" s="229" t="s">
        <v>322</v>
      </c>
      <c r="B168" s="216"/>
      <c r="C168" s="42"/>
      <c r="D168" s="210"/>
      <c r="E168" s="210"/>
      <c r="F168" s="217"/>
      <c r="G168" s="212"/>
      <c r="H168" s="16"/>
      <c r="I168" s="16"/>
      <c r="J168" s="16"/>
      <c r="K168" s="380">
        <f>'STEPPED UP GENCO'!K41</f>
        <v>0.6655629532499999</v>
      </c>
      <c r="L168" s="212" t="s">
        <v>321</v>
      </c>
      <c r="M168" s="16"/>
      <c r="N168" s="16"/>
      <c r="O168" s="16"/>
      <c r="P168" s="380">
        <f>'STEPPED UP GENCO'!P41</f>
        <v>-0.8647834766999999</v>
      </c>
      <c r="Q168" s="233" t="s">
        <v>321</v>
      </c>
    </row>
    <row r="169" spans="1:17" ht="12.75">
      <c r="A169" s="22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46"/>
    </row>
    <row r="170" spans="1:17" ht="12.75">
      <c r="A170" s="22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46"/>
    </row>
    <row r="171" spans="1:17" ht="12.75">
      <c r="A171" s="22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46"/>
    </row>
    <row r="172" spans="1:17" ht="20.25">
      <c r="A172" s="224"/>
      <c r="B172" s="16"/>
      <c r="C172" s="16"/>
      <c r="D172" s="16"/>
      <c r="E172" s="16"/>
      <c r="F172" s="16"/>
      <c r="G172" s="16"/>
      <c r="H172" s="211"/>
      <c r="I172" s="211"/>
      <c r="J172" s="230" t="s">
        <v>324</v>
      </c>
      <c r="K172" s="337">
        <f>SUM(K166:K171)</f>
        <v>10.358780303249999</v>
      </c>
      <c r="L172" s="230" t="s">
        <v>321</v>
      </c>
      <c r="M172" s="125"/>
      <c r="N172" s="16"/>
      <c r="O172" s="16"/>
      <c r="P172" s="337">
        <f>SUM(P166:P171)</f>
        <v>-2.6561867233666656</v>
      </c>
      <c r="Q172" s="357" t="s">
        <v>321</v>
      </c>
    </row>
    <row r="173" spans="1:17" ht="13.5" thickBot="1">
      <c r="A173" s="225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149"/>
    </row>
  </sheetData>
  <sheetProtection/>
  <printOptions/>
  <pageMargins left="0.51" right="0.5" top="0.58" bottom="0.5" header="0.5" footer="0.5"/>
  <pageSetup horizontalDpi="600" verticalDpi="600" orientation="landscape" paperSize="9" scale="59" r:id="rId1"/>
  <rowBreaks count="3" manualBreakCount="3">
    <brk id="60" max="255" man="1"/>
    <brk id="95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6"/>
  <sheetViews>
    <sheetView view="pageBreakPreview" zoomScale="85" zoomScaleNormal="70" zoomScaleSheetLayoutView="85" workbookViewId="0" topLeftCell="A167">
      <selection activeCell="E95" sqref="E95"/>
    </sheetView>
  </sheetViews>
  <sheetFormatPr defaultColWidth="9.140625" defaultRowHeight="12.75"/>
  <cols>
    <col min="1" max="1" width="7.421875" style="443" customWidth="1"/>
    <col min="2" max="2" width="29.57421875" style="443" customWidth="1"/>
    <col min="3" max="3" width="13.28125" style="443" customWidth="1"/>
    <col min="4" max="4" width="9.00390625" style="443" customWidth="1"/>
    <col min="5" max="5" width="16.57421875" style="443" customWidth="1"/>
    <col min="6" max="6" width="10.8515625" style="443" customWidth="1"/>
    <col min="7" max="7" width="14.00390625" style="443" customWidth="1"/>
    <col min="8" max="8" width="13.421875" style="443" customWidth="1"/>
    <col min="9" max="9" width="11.8515625" style="443" customWidth="1"/>
    <col min="10" max="10" width="16.28125" style="443" customWidth="1"/>
    <col min="11" max="11" width="16.8515625" style="443" customWidth="1"/>
    <col min="12" max="12" width="13.421875" style="443" customWidth="1"/>
    <col min="13" max="13" width="16.28125" style="443" customWidth="1"/>
    <col min="14" max="14" width="12.140625" style="443" customWidth="1"/>
    <col min="15" max="15" width="15.28125" style="443" customWidth="1"/>
    <col min="16" max="16" width="15.140625" style="443" customWidth="1"/>
    <col min="17" max="17" width="29.421875" style="443" customWidth="1"/>
    <col min="18" max="19" width="9.140625" style="443" hidden="1" customWidth="1"/>
    <col min="20" max="16384" width="9.140625" style="443" customWidth="1"/>
  </cols>
  <sheetData>
    <row r="1" spans="1:17" s="657" customFormat="1" ht="17.25" customHeight="1">
      <c r="A1" s="802" t="s">
        <v>232</v>
      </c>
      <c r="P1" s="814" t="str">
        <f>NDPL!$Q$1</f>
        <v>SEPTEMBER-2018</v>
      </c>
      <c r="Q1" s="814"/>
    </row>
    <row r="2" s="657" customFormat="1" ht="17.25" customHeight="1">
      <c r="A2" s="802" t="s">
        <v>233</v>
      </c>
    </row>
    <row r="3" s="657" customFormat="1" ht="17.25" customHeight="1">
      <c r="A3" s="802" t="s">
        <v>150</v>
      </c>
    </row>
    <row r="4" spans="1:16" s="657" customFormat="1" ht="17.25" customHeight="1" thickBot="1">
      <c r="A4" s="815" t="s">
        <v>187</v>
      </c>
      <c r="G4" s="312"/>
      <c r="H4" s="312"/>
      <c r="I4" s="43" t="s">
        <v>388</v>
      </c>
      <c r="J4" s="312"/>
      <c r="K4" s="312"/>
      <c r="L4" s="312"/>
      <c r="M4" s="312"/>
      <c r="N4" s="43" t="s">
        <v>389</v>
      </c>
      <c r="O4" s="312"/>
      <c r="P4" s="312"/>
    </row>
    <row r="5" spans="1:17" s="657" customFormat="1" ht="17.25" customHeight="1" thickBot="1" thickTop="1">
      <c r="A5" s="803" t="s">
        <v>8</v>
      </c>
      <c r="B5" s="804" t="s">
        <v>9</v>
      </c>
      <c r="C5" s="805" t="s">
        <v>1</v>
      </c>
      <c r="D5" s="805" t="s">
        <v>2</v>
      </c>
      <c r="E5" s="805" t="s">
        <v>3</v>
      </c>
      <c r="F5" s="805" t="s">
        <v>10</v>
      </c>
      <c r="G5" s="803" t="str">
        <f>NDPL!G5</f>
        <v>FINAL READING 30/09/2018</v>
      </c>
      <c r="H5" s="805" t="str">
        <f>NDPL!H5</f>
        <v>INTIAL READING 01/09/2018</v>
      </c>
      <c r="I5" s="805" t="s">
        <v>4</v>
      </c>
      <c r="J5" s="805" t="s">
        <v>5</v>
      </c>
      <c r="K5" s="805" t="s">
        <v>6</v>
      </c>
      <c r="L5" s="803" t="str">
        <f>NDPL!G5</f>
        <v>FINAL READING 30/09/2018</v>
      </c>
      <c r="M5" s="805" t="str">
        <f>NDPL!H5</f>
        <v>INTIAL READING 01/09/2018</v>
      </c>
      <c r="N5" s="805" t="s">
        <v>4</v>
      </c>
      <c r="O5" s="805" t="s">
        <v>5</v>
      </c>
      <c r="P5" s="805" t="s">
        <v>6</v>
      </c>
      <c r="Q5" s="806" t="s">
        <v>302</v>
      </c>
    </row>
    <row r="6" s="657" customFormat="1" ht="17.25" customHeight="1" thickBot="1" thickTop="1"/>
    <row r="7" spans="1:17" s="657" customFormat="1" ht="17.25" customHeight="1" thickTop="1">
      <c r="A7" s="344"/>
      <c r="B7" s="345" t="s">
        <v>151</v>
      </c>
      <c r="C7" s="335"/>
      <c r="D7" s="335"/>
      <c r="E7" s="335"/>
      <c r="F7" s="335"/>
      <c r="G7" s="344"/>
      <c r="H7" s="807"/>
      <c r="I7" s="807"/>
      <c r="J7" s="807"/>
      <c r="K7" s="807"/>
      <c r="L7" s="816"/>
      <c r="M7" s="807"/>
      <c r="N7" s="807"/>
      <c r="O7" s="807"/>
      <c r="P7" s="807"/>
      <c r="Q7" s="817"/>
    </row>
    <row r="8" spans="1:17" s="657" customFormat="1" ht="17.25" customHeight="1">
      <c r="A8" s="346">
        <v>1</v>
      </c>
      <c r="B8" s="347" t="s">
        <v>152</v>
      </c>
      <c r="C8" s="350">
        <v>4865170</v>
      </c>
      <c r="D8" s="333" t="s">
        <v>12</v>
      </c>
      <c r="E8" s="312" t="s">
        <v>339</v>
      </c>
      <c r="F8" s="336">
        <v>5000</v>
      </c>
      <c r="G8" s="346">
        <v>999505</v>
      </c>
      <c r="H8" s="334">
        <v>999510</v>
      </c>
      <c r="I8" s="334">
        <f aca="true" t="shared" si="0" ref="I8:I16">G8-H8</f>
        <v>-5</v>
      </c>
      <c r="J8" s="334">
        <f aca="true" t="shared" si="1" ref="J8:J16">$F8*I8</f>
        <v>-25000</v>
      </c>
      <c r="K8" s="334">
        <f aca="true" t="shared" si="2" ref="K8:K16">J8/1000000</f>
        <v>-0.025</v>
      </c>
      <c r="L8" s="346">
        <v>998905</v>
      </c>
      <c r="M8" s="334">
        <v>998912</v>
      </c>
      <c r="N8" s="334">
        <f aca="true" t="shared" si="3" ref="N8:N16">L8-M8</f>
        <v>-7</v>
      </c>
      <c r="O8" s="334">
        <f aca="true" t="shared" si="4" ref="O8:O16">$F8*N8</f>
        <v>-35000</v>
      </c>
      <c r="P8" s="334">
        <f aca="true" t="shared" si="5" ref="P8:P16">O8/1000000</f>
        <v>-0.035</v>
      </c>
      <c r="Q8" s="470"/>
    </row>
    <row r="9" spans="1:17" s="657" customFormat="1" ht="17.25" customHeight="1">
      <c r="A9" s="346">
        <v>2</v>
      </c>
      <c r="B9" s="347" t="s">
        <v>153</v>
      </c>
      <c r="C9" s="350">
        <v>4865095</v>
      </c>
      <c r="D9" s="333" t="s">
        <v>12</v>
      </c>
      <c r="E9" s="312" t="s">
        <v>339</v>
      </c>
      <c r="F9" s="336">
        <v>1333.33</v>
      </c>
      <c r="G9" s="346">
        <v>984391</v>
      </c>
      <c r="H9" s="334">
        <v>984582</v>
      </c>
      <c r="I9" s="334">
        <f t="shared" si="0"/>
        <v>-191</v>
      </c>
      <c r="J9" s="334">
        <f t="shared" si="1"/>
        <v>-254666.03</v>
      </c>
      <c r="K9" s="334">
        <f t="shared" si="2"/>
        <v>-0.25466603</v>
      </c>
      <c r="L9" s="346">
        <v>670303</v>
      </c>
      <c r="M9" s="334">
        <v>670307</v>
      </c>
      <c r="N9" s="334">
        <f t="shared" si="3"/>
        <v>-4</v>
      </c>
      <c r="O9" s="334">
        <f t="shared" si="4"/>
        <v>-5333.32</v>
      </c>
      <c r="P9" s="818">
        <f t="shared" si="5"/>
        <v>-0.00533332</v>
      </c>
      <c r="Q9" s="692"/>
    </row>
    <row r="10" spans="1:17" s="657" customFormat="1" ht="17.25" customHeight="1">
      <c r="A10" s="346">
        <v>3</v>
      </c>
      <c r="B10" s="347" t="s">
        <v>154</v>
      </c>
      <c r="C10" s="350">
        <v>4864812</v>
      </c>
      <c r="D10" s="333" t="s">
        <v>12</v>
      </c>
      <c r="E10" s="312" t="s">
        <v>339</v>
      </c>
      <c r="F10" s="336">
        <v>200</v>
      </c>
      <c r="G10" s="346">
        <v>997965</v>
      </c>
      <c r="H10" s="334">
        <v>998327</v>
      </c>
      <c r="I10" s="334">
        <f>G10-H10</f>
        <v>-362</v>
      </c>
      <c r="J10" s="334">
        <f>$F10*I10</f>
        <v>-72400</v>
      </c>
      <c r="K10" s="334">
        <f>J10/1000000</f>
        <v>-0.0724</v>
      </c>
      <c r="L10" s="346">
        <v>1002552</v>
      </c>
      <c r="M10" s="334">
        <v>1002340</v>
      </c>
      <c r="N10" s="334">
        <f>L10-M10</f>
        <v>212</v>
      </c>
      <c r="O10" s="334">
        <f>$F10*N10</f>
        <v>42400</v>
      </c>
      <c r="P10" s="334">
        <f>O10/1000000</f>
        <v>0.0424</v>
      </c>
      <c r="Q10" s="470"/>
    </row>
    <row r="11" spans="1:17" s="657" customFormat="1" ht="17.25" customHeight="1">
      <c r="A11" s="346">
        <v>4</v>
      </c>
      <c r="B11" s="347" t="s">
        <v>155</v>
      </c>
      <c r="C11" s="350">
        <v>4865127</v>
      </c>
      <c r="D11" s="333" t="s">
        <v>12</v>
      </c>
      <c r="E11" s="312" t="s">
        <v>339</v>
      </c>
      <c r="F11" s="336">
        <v>1333.33</v>
      </c>
      <c r="G11" s="346">
        <v>95</v>
      </c>
      <c r="H11" s="334">
        <v>17</v>
      </c>
      <c r="I11" s="334">
        <f t="shared" si="0"/>
        <v>78</v>
      </c>
      <c r="J11" s="334">
        <f t="shared" si="1"/>
        <v>103999.73999999999</v>
      </c>
      <c r="K11" s="334">
        <f t="shared" si="2"/>
        <v>0.10399974</v>
      </c>
      <c r="L11" s="346">
        <v>999631</v>
      </c>
      <c r="M11" s="334">
        <v>999599</v>
      </c>
      <c r="N11" s="334">
        <f t="shared" si="3"/>
        <v>32</v>
      </c>
      <c r="O11" s="334">
        <f t="shared" si="4"/>
        <v>42666.56</v>
      </c>
      <c r="P11" s="334">
        <f t="shared" si="5"/>
        <v>0.04266656</v>
      </c>
      <c r="Q11" s="809"/>
    </row>
    <row r="12" spans="1:17" s="657" customFormat="1" ht="17.25" customHeight="1">
      <c r="A12" s="346">
        <v>5</v>
      </c>
      <c r="B12" s="347" t="s">
        <v>156</v>
      </c>
      <c r="C12" s="350">
        <v>4865152</v>
      </c>
      <c r="D12" s="333" t="s">
        <v>12</v>
      </c>
      <c r="E12" s="312" t="s">
        <v>339</v>
      </c>
      <c r="F12" s="336">
        <v>300</v>
      </c>
      <c r="G12" s="346">
        <v>1605</v>
      </c>
      <c r="H12" s="334">
        <v>1605</v>
      </c>
      <c r="I12" s="334">
        <f t="shared" si="0"/>
        <v>0</v>
      </c>
      <c r="J12" s="334">
        <f t="shared" si="1"/>
        <v>0</v>
      </c>
      <c r="K12" s="334">
        <f t="shared" si="2"/>
        <v>0</v>
      </c>
      <c r="L12" s="346">
        <v>112</v>
      </c>
      <c r="M12" s="334">
        <v>112</v>
      </c>
      <c r="N12" s="334">
        <f t="shared" si="3"/>
        <v>0</v>
      </c>
      <c r="O12" s="334">
        <f t="shared" si="4"/>
        <v>0</v>
      </c>
      <c r="P12" s="334">
        <f t="shared" si="5"/>
        <v>0</v>
      </c>
      <c r="Q12" s="819"/>
    </row>
    <row r="13" spans="1:17" s="657" customFormat="1" ht="17.25" customHeight="1">
      <c r="A13" s="346">
        <v>6</v>
      </c>
      <c r="B13" s="347" t="s">
        <v>157</v>
      </c>
      <c r="C13" s="350">
        <v>4865111</v>
      </c>
      <c r="D13" s="333" t="s">
        <v>12</v>
      </c>
      <c r="E13" s="312" t="s">
        <v>339</v>
      </c>
      <c r="F13" s="336">
        <v>100</v>
      </c>
      <c r="G13" s="346">
        <v>18802</v>
      </c>
      <c r="H13" s="334">
        <v>18853</v>
      </c>
      <c r="I13" s="334">
        <f>G13-H13</f>
        <v>-51</v>
      </c>
      <c r="J13" s="334">
        <f t="shared" si="1"/>
        <v>-5100</v>
      </c>
      <c r="K13" s="334">
        <f t="shared" si="2"/>
        <v>-0.0051</v>
      </c>
      <c r="L13" s="346">
        <v>22638</v>
      </c>
      <c r="M13" s="334">
        <v>22637</v>
      </c>
      <c r="N13" s="334">
        <f>L13-M13</f>
        <v>1</v>
      </c>
      <c r="O13" s="334">
        <f t="shared" si="4"/>
        <v>100</v>
      </c>
      <c r="P13" s="334">
        <f t="shared" si="5"/>
        <v>0.0001</v>
      </c>
      <c r="Q13" s="470"/>
    </row>
    <row r="14" spans="1:17" s="657" customFormat="1" ht="17.25" customHeight="1">
      <c r="A14" s="346">
        <v>7</v>
      </c>
      <c r="B14" s="347" t="s">
        <v>158</v>
      </c>
      <c r="C14" s="350">
        <v>4865140</v>
      </c>
      <c r="D14" s="333" t="s">
        <v>12</v>
      </c>
      <c r="E14" s="312" t="s">
        <v>339</v>
      </c>
      <c r="F14" s="336">
        <v>75</v>
      </c>
      <c r="G14" s="346">
        <v>715199</v>
      </c>
      <c r="H14" s="334">
        <v>719936</v>
      </c>
      <c r="I14" s="334">
        <f t="shared" si="0"/>
        <v>-4737</v>
      </c>
      <c r="J14" s="334">
        <f t="shared" si="1"/>
        <v>-355275</v>
      </c>
      <c r="K14" s="334">
        <f t="shared" si="2"/>
        <v>-0.355275</v>
      </c>
      <c r="L14" s="346">
        <v>980886</v>
      </c>
      <c r="M14" s="334">
        <v>980917</v>
      </c>
      <c r="N14" s="334">
        <f t="shared" si="3"/>
        <v>-31</v>
      </c>
      <c r="O14" s="334">
        <f t="shared" si="4"/>
        <v>-2325</v>
      </c>
      <c r="P14" s="334">
        <f t="shared" si="5"/>
        <v>-0.002325</v>
      </c>
      <c r="Q14" s="470"/>
    </row>
    <row r="15" spans="1:17" s="657" customFormat="1" ht="17.25" customHeight="1">
      <c r="A15" s="346">
        <v>8</v>
      </c>
      <c r="B15" s="781" t="s">
        <v>159</v>
      </c>
      <c r="C15" s="350">
        <v>4865134</v>
      </c>
      <c r="D15" s="333" t="s">
        <v>12</v>
      </c>
      <c r="E15" s="312" t="s">
        <v>339</v>
      </c>
      <c r="F15" s="336">
        <v>75</v>
      </c>
      <c r="G15" s="346">
        <v>1000317</v>
      </c>
      <c r="H15" s="334">
        <v>999354</v>
      </c>
      <c r="I15" s="334">
        <f t="shared" si="0"/>
        <v>963</v>
      </c>
      <c r="J15" s="334">
        <f t="shared" si="1"/>
        <v>72225</v>
      </c>
      <c r="K15" s="334">
        <f t="shared" si="2"/>
        <v>0.072225</v>
      </c>
      <c r="L15" s="346">
        <v>18415</v>
      </c>
      <c r="M15" s="334">
        <v>17538</v>
      </c>
      <c r="N15" s="334">
        <f t="shared" si="3"/>
        <v>877</v>
      </c>
      <c r="O15" s="334">
        <f t="shared" si="4"/>
        <v>65775</v>
      </c>
      <c r="P15" s="334">
        <f t="shared" si="5"/>
        <v>0.065775</v>
      </c>
      <c r="Q15" s="470"/>
    </row>
    <row r="16" spans="1:17" s="657" customFormat="1" ht="17.25" customHeight="1">
      <c r="A16" s="346">
        <v>9</v>
      </c>
      <c r="B16" s="347" t="s">
        <v>160</v>
      </c>
      <c r="C16" s="350">
        <v>4865181</v>
      </c>
      <c r="D16" s="333" t="s">
        <v>12</v>
      </c>
      <c r="E16" s="312" t="s">
        <v>339</v>
      </c>
      <c r="F16" s="336">
        <v>900</v>
      </c>
      <c r="G16" s="346">
        <v>997326</v>
      </c>
      <c r="H16" s="334">
        <v>997487</v>
      </c>
      <c r="I16" s="334">
        <f t="shared" si="0"/>
        <v>-161</v>
      </c>
      <c r="J16" s="334">
        <f t="shared" si="1"/>
        <v>-144900</v>
      </c>
      <c r="K16" s="334">
        <f t="shared" si="2"/>
        <v>-0.1449</v>
      </c>
      <c r="L16" s="346">
        <v>995158</v>
      </c>
      <c r="M16" s="334">
        <v>995113</v>
      </c>
      <c r="N16" s="334">
        <f t="shared" si="3"/>
        <v>45</v>
      </c>
      <c r="O16" s="334">
        <f t="shared" si="4"/>
        <v>40500</v>
      </c>
      <c r="P16" s="334">
        <f t="shared" si="5"/>
        <v>0.0405</v>
      </c>
      <c r="Q16" s="692"/>
    </row>
    <row r="17" spans="1:17" s="657" customFormat="1" ht="17.25" customHeight="1">
      <c r="A17" s="780">
        <v>10</v>
      </c>
      <c r="B17" s="781" t="s">
        <v>198</v>
      </c>
      <c r="C17" s="782">
        <v>4865130</v>
      </c>
      <c r="D17" s="820" t="s">
        <v>12</v>
      </c>
      <c r="E17" s="821" t="s">
        <v>339</v>
      </c>
      <c r="F17" s="822">
        <v>100</v>
      </c>
      <c r="G17" s="780">
        <v>3358</v>
      </c>
      <c r="H17" s="334">
        <v>3358</v>
      </c>
      <c r="I17" s="820">
        <f>G17-H17</f>
        <v>0</v>
      </c>
      <c r="J17" s="820">
        <f>$F17*I17</f>
        <v>0</v>
      </c>
      <c r="K17" s="820">
        <f>J17/1000000</f>
        <v>0</v>
      </c>
      <c r="L17" s="780">
        <v>265638</v>
      </c>
      <c r="M17" s="334">
        <v>265638</v>
      </c>
      <c r="N17" s="334">
        <f>L17-M17</f>
        <v>0</v>
      </c>
      <c r="O17" s="334">
        <f>$F17*N17</f>
        <v>0</v>
      </c>
      <c r="P17" s="334">
        <f>O17/1000000</f>
        <v>0</v>
      </c>
      <c r="Q17" s="470"/>
    </row>
    <row r="18" spans="1:17" s="657" customFormat="1" ht="17.25" customHeight="1">
      <c r="A18" s="346"/>
      <c r="B18" s="349" t="s">
        <v>161</v>
      </c>
      <c r="C18" s="350"/>
      <c r="D18" s="333"/>
      <c r="E18" s="333"/>
      <c r="F18" s="336"/>
      <c r="G18" s="823"/>
      <c r="H18" s="334"/>
      <c r="I18" s="334"/>
      <c r="J18" s="334"/>
      <c r="K18" s="808"/>
      <c r="L18" s="346"/>
      <c r="M18" s="334"/>
      <c r="N18" s="334"/>
      <c r="O18" s="334"/>
      <c r="P18" s="808"/>
      <c r="Q18" s="470"/>
    </row>
    <row r="19" spans="1:17" s="657" customFormat="1" ht="17.25" customHeight="1">
      <c r="A19" s="346">
        <v>10</v>
      </c>
      <c r="B19" s="347" t="s">
        <v>15</v>
      </c>
      <c r="C19" s="350">
        <v>5128454</v>
      </c>
      <c r="D19" s="333" t="s">
        <v>12</v>
      </c>
      <c r="E19" s="312" t="s">
        <v>339</v>
      </c>
      <c r="F19" s="336">
        <v>-500</v>
      </c>
      <c r="G19" s="346">
        <v>16168</v>
      </c>
      <c r="H19" s="334">
        <v>16168</v>
      </c>
      <c r="I19" s="334">
        <f>G19-H19</f>
        <v>0</v>
      </c>
      <c r="J19" s="334">
        <f>$F19*I19</f>
        <v>0</v>
      </c>
      <c r="K19" s="334">
        <f>J19/1000000</f>
        <v>0</v>
      </c>
      <c r="L19" s="346">
        <v>988926</v>
      </c>
      <c r="M19" s="334">
        <v>988926</v>
      </c>
      <c r="N19" s="334">
        <f>L19-M19</f>
        <v>0</v>
      </c>
      <c r="O19" s="334">
        <f>$F19*N19</f>
        <v>0</v>
      </c>
      <c r="P19" s="334">
        <f>O19/1000000</f>
        <v>0</v>
      </c>
      <c r="Q19" s="470"/>
    </row>
    <row r="20" spans="1:17" s="657" customFormat="1" ht="17.25" customHeight="1">
      <c r="A20" s="346">
        <v>11</v>
      </c>
      <c r="B20" s="312" t="s">
        <v>16</v>
      </c>
      <c r="C20" s="350">
        <v>4865025</v>
      </c>
      <c r="D20" s="334" t="s">
        <v>12</v>
      </c>
      <c r="E20" s="312" t="s">
        <v>339</v>
      </c>
      <c r="F20" s="336">
        <v>-1000</v>
      </c>
      <c r="G20" s="346">
        <v>3737</v>
      </c>
      <c r="H20" s="334">
        <v>3763</v>
      </c>
      <c r="I20" s="334">
        <f>G20-H20</f>
        <v>-26</v>
      </c>
      <c r="J20" s="334">
        <f>$F20*I20</f>
        <v>26000</v>
      </c>
      <c r="K20" s="334">
        <f>J20/1000000</f>
        <v>0.026</v>
      </c>
      <c r="L20" s="346">
        <v>997137</v>
      </c>
      <c r="M20" s="334">
        <v>997231</v>
      </c>
      <c r="N20" s="334">
        <f>L20-M20</f>
        <v>-94</v>
      </c>
      <c r="O20" s="334">
        <f>$F20*N20</f>
        <v>94000</v>
      </c>
      <c r="P20" s="334">
        <f>O20/1000000</f>
        <v>0.094</v>
      </c>
      <c r="Q20" s="470"/>
    </row>
    <row r="21" spans="1:17" s="657" customFormat="1" ht="17.25" customHeight="1">
      <c r="A21" s="346">
        <v>12</v>
      </c>
      <c r="B21" s="347" t="s">
        <v>17</v>
      </c>
      <c r="C21" s="350">
        <v>5128433</v>
      </c>
      <c r="D21" s="333" t="s">
        <v>12</v>
      </c>
      <c r="E21" s="312" t="s">
        <v>339</v>
      </c>
      <c r="F21" s="336">
        <v>-2000</v>
      </c>
      <c r="G21" s="346">
        <v>29</v>
      </c>
      <c r="H21" s="334">
        <v>168</v>
      </c>
      <c r="I21" s="334">
        <f>G21-H21</f>
        <v>-139</v>
      </c>
      <c r="J21" s="334">
        <f>$F21*I21</f>
        <v>278000</v>
      </c>
      <c r="K21" s="334">
        <f>J21/1000000</f>
        <v>0.278</v>
      </c>
      <c r="L21" s="346">
        <v>998597</v>
      </c>
      <c r="M21" s="334">
        <v>998806</v>
      </c>
      <c r="N21" s="334">
        <f>L21-M21</f>
        <v>-209</v>
      </c>
      <c r="O21" s="334">
        <f>$F21*N21</f>
        <v>418000</v>
      </c>
      <c r="P21" s="334">
        <f>O21/1000000</f>
        <v>0.418</v>
      </c>
      <c r="Q21" s="470"/>
    </row>
    <row r="22" spans="1:17" s="657" customFormat="1" ht="17.25" customHeight="1">
      <c r="A22" s="346">
        <v>13</v>
      </c>
      <c r="B22" s="347" t="s">
        <v>162</v>
      </c>
      <c r="C22" s="350">
        <v>4902499</v>
      </c>
      <c r="D22" s="333" t="s">
        <v>12</v>
      </c>
      <c r="E22" s="312" t="s">
        <v>339</v>
      </c>
      <c r="F22" s="336">
        <v>-1000</v>
      </c>
      <c r="G22" s="346">
        <v>10507</v>
      </c>
      <c r="H22" s="334">
        <v>10628</v>
      </c>
      <c r="I22" s="334">
        <f>G22-H22</f>
        <v>-121</v>
      </c>
      <c r="J22" s="334">
        <f>$F22*I22</f>
        <v>121000</v>
      </c>
      <c r="K22" s="334">
        <f>J22/1000000</f>
        <v>0.121</v>
      </c>
      <c r="L22" s="346">
        <v>997890</v>
      </c>
      <c r="M22" s="334">
        <v>998313</v>
      </c>
      <c r="N22" s="334">
        <f>L22-M22</f>
        <v>-423</v>
      </c>
      <c r="O22" s="334">
        <f>$F22*N22</f>
        <v>423000</v>
      </c>
      <c r="P22" s="334">
        <f>O22/1000000</f>
        <v>0.423</v>
      </c>
      <c r="Q22" s="470"/>
    </row>
    <row r="23" spans="1:17" ht="17.25" customHeight="1">
      <c r="A23" s="256">
        <v>14</v>
      </c>
      <c r="B23" s="297" t="s">
        <v>427</v>
      </c>
      <c r="C23" s="298">
        <v>5295169</v>
      </c>
      <c r="D23" s="119" t="s">
        <v>12</v>
      </c>
      <c r="E23" s="91" t="s">
        <v>339</v>
      </c>
      <c r="F23" s="305">
        <v>-1000</v>
      </c>
      <c r="G23" s="326">
        <v>967873</v>
      </c>
      <c r="H23" s="265">
        <v>967945</v>
      </c>
      <c r="I23" s="327">
        <f>G23-H23</f>
        <v>-72</v>
      </c>
      <c r="J23" s="327">
        <f>$F23*I23</f>
        <v>72000</v>
      </c>
      <c r="K23" s="327">
        <f>J23/1000000</f>
        <v>0.072</v>
      </c>
      <c r="L23" s="326">
        <v>992302</v>
      </c>
      <c r="M23" s="265">
        <v>993705</v>
      </c>
      <c r="N23" s="327">
        <f>L23-M23</f>
        <v>-1403</v>
      </c>
      <c r="O23" s="327">
        <f>$F23*N23</f>
        <v>1403000</v>
      </c>
      <c r="P23" s="327">
        <f>O23/1000000</f>
        <v>1.403</v>
      </c>
      <c r="Q23" s="459"/>
    </row>
    <row r="24" spans="1:17" ht="17.25" customHeight="1">
      <c r="A24" s="256"/>
      <c r="B24" s="299" t="s">
        <v>163</v>
      </c>
      <c r="C24" s="298"/>
      <c r="D24" s="119"/>
      <c r="E24" s="119"/>
      <c r="F24" s="305"/>
      <c r="G24" s="405"/>
      <c r="H24" s="408"/>
      <c r="I24" s="307"/>
      <c r="J24" s="307"/>
      <c r="K24" s="307"/>
      <c r="L24" s="309"/>
      <c r="M24" s="307"/>
      <c r="N24" s="307"/>
      <c r="O24" s="307"/>
      <c r="P24" s="307"/>
      <c r="Q24" s="459"/>
    </row>
    <row r="25" spans="1:17" ht="17.25" customHeight="1">
      <c r="A25" s="256">
        <v>15</v>
      </c>
      <c r="B25" s="297" t="s">
        <v>15</v>
      </c>
      <c r="C25" s="298">
        <v>5295164</v>
      </c>
      <c r="D25" s="119" t="s">
        <v>12</v>
      </c>
      <c r="E25" s="91" t="s">
        <v>339</v>
      </c>
      <c r="F25" s="305">
        <v>-1000</v>
      </c>
      <c r="G25" s="326">
        <v>31586</v>
      </c>
      <c r="H25" s="327">
        <v>31582</v>
      </c>
      <c r="I25" s="307">
        <f>G25-H25</f>
        <v>4</v>
      </c>
      <c r="J25" s="307">
        <f>$F25*I25</f>
        <v>-4000</v>
      </c>
      <c r="K25" s="307">
        <f>J25/1000000</f>
        <v>-0.004</v>
      </c>
      <c r="L25" s="326">
        <v>996620</v>
      </c>
      <c r="M25" s="327">
        <v>996928</v>
      </c>
      <c r="N25" s="307">
        <f>L25-M25</f>
        <v>-308</v>
      </c>
      <c r="O25" s="307">
        <f>$F25*N25</f>
        <v>308000</v>
      </c>
      <c r="P25" s="307">
        <f>O25/1000000</f>
        <v>0.308</v>
      </c>
      <c r="Q25" s="475"/>
    </row>
    <row r="26" spans="1:17" ht="17.25" customHeight="1">
      <c r="A26" s="256">
        <v>16</v>
      </c>
      <c r="B26" s="297" t="s">
        <v>16</v>
      </c>
      <c r="C26" s="298">
        <v>5129959</v>
      </c>
      <c r="D26" s="119" t="s">
        <v>12</v>
      </c>
      <c r="E26" s="91" t="s">
        <v>339</v>
      </c>
      <c r="F26" s="305">
        <v>-500</v>
      </c>
      <c r="G26" s="326">
        <v>19336</v>
      </c>
      <c r="H26" s="327">
        <v>19336</v>
      </c>
      <c r="I26" s="327">
        <f>G26-H26</f>
        <v>0</v>
      </c>
      <c r="J26" s="327">
        <f>$F26*I26</f>
        <v>0</v>
      </c>
      <c r="K26" s="327">
        <f>J26/1000000</f>
        <v>0</v>
      </c>
      <c r="L26" s="326">
        <v>21037</v>
      </c>
      <c r="M26" s="327">
        <v>18658</v>
      </c>
      <c r="N26" s="327">
        <f>L26-M26</f>
        <v>2379</v>
      </c>
      <c r="O26" s="327">
        <f>$F26*N26</f>
        <v>-1189500</v>
      </c>
      <c r="P26" s="327">
        <f>O26/1000000</f>
        <v>-1.1895</v>
      </c>
      <c r="Q26" s="475"/>
    </row>
    <row r="27" spans="1:17" ht="17.25" customHeight="1">
      <c r="A27" s="256">
        <v>17</v>
      </c>
      <c r="B27" s="297" t="s">
        <v>17</v>
      </c>
      <c r="C27" s="298">
        <v>4864988</v>
      </c>
      <c r="D27" s="119" t="s">
        <v>12</v>
      </c>
      <c r="E27" s="91" t="s">
        <v>339</v>
      </c>
      <c r="F27" s="305">
        <v>-2000</v>
      </c>
      <c r="G27" s="326">
        <v>7788</v>
      </c>
      <c r="H27" s="327">
        <v>7788</v>
      </c>
      <c r="I27" s="307">
        <f>G27-H27</f>
        <v>0</v>
      </c>
      <c r="J27" s="307">
        <f>$F27*I27</f>
        <v>0</v>
      </c>
      <c r="K27" s="307">
        <f>J27/1000000</f>
        <v>0</v>
      </c>
      <c r="L27" s="326">
        <v>997421</v>
      </c>
      <c r="M27" s="327">
        <v>998138</v>
      </c>
      <c r="N27" s="307">
        <f>L27-M27</f>
        <v>-717</v>
      </c>
      <c r="O27" s="307">
        <f>$F27*N27</f>
        <v>1434000</v>
      </c>
      <c r="P27" s="307">
        <f>O27/1000000</f>
        <v>1.434</v>
      </c>
      <c r="Q27" s="475"/>
    </row>
    <row r="28" spans="1:17" ht="17.25" customHeight="1">
      <c r="A28" s="256">
        <v>18</v>
      </c>
      <c r="B28" s="297" t="s">
        <v>162</v>
      </c>
      <c r="C28" s="298">
        <v>5295572</v>
      </c>
      <c r="D28" s="119" t="s">
        <v>12</v>
      </c>
      <c r="E28" s="91" t="s">
        <v>339</v>
      </c>
      <c r="F28" s="305">
        <v>-1000</v>
      </c>
      <c r="G28" s="326">
        <v>996405</v>
      </c>
      <c r="H28" s="327">
        <v>996415</v>
      </c>
      <c r="I28" s="327">
        <f>G28-H28</f>
        <v>-10</v>
      </c>
      <c r="J28" s="327">
        <f>$F28*I28</f>
        <v>10000</v>
      </c>
      <c r="K28" s="327">
        <f>J28/1000000</f>
        <v>0.01</v>
      </c>
      <c r="L28" s="326">
        <v>846093</v>
      </c>
      <c r="M28" s="327">
        <v>846915</v>
      </c>
      <c r="N28" s="327">
        <f>L28-M28</f>
        <v>-822</v>
      </c>
      <c r="O28" s="327">
        <f>$F28*N28</f>
        <v>822000</v>
      </c>
      <c r="P28" s="327">
        <f>O28/1000000</f>
        <v>0.822</v>
      </c>
      <c r="Q28" s="475"/>
    </row>
    <row r="29" spans="1:17" ht="17.25" customHeight="1">
      <c r="A29" s="256"/>
      <c r="B29" s="297"/>
      <c r="C29" s="298"/>
      <c r="D29" s="119"/>
      <c r="E29" s="91"/>
      <c r="F29" s="305">
        <v>-1000</v>
      </c>
      <c r="G29" s="326"/>
      <c r="H29" s="327"/>
      <c r="I29" s="327"/>
      <c r="J29" s="327"/>
      <c r="K29" s="327"/>
      <c r="L29" s="326">
        <v>850018</v>
      </c>
      <c r="M29" s="327">
        <v>850319</v>
      </c>
      <c r="N29" s="327">
        <f>L29-M29</f>
        <v>-301</v>
      </c>
      <c r="O29" s="327">
        <f>$F29*N29</f>
        <v>301000</v>
      </c>
      <c r="P29" s="327">
        <f>O29/1000000</f>
        <v>0.301</v>
      </c>
      <c r="Q29" s="475"/>
    </row>
    <row r="30" spans="1:17" ht="17.25" customHeight="1">
      <c r="A30" s="256"/>
      <c r="B30" s="299" t="s">
        <v>439</v>
      </c>
      <c r="C30" s="298"/>
      <c r="D30" s="119"/>
      <c r="E30" s="91"/>
      <c r="F30" s="305"/>
      <c r="G30" s="326"/>
      <c r="H30" s="327"/>
      <c r="I30" s="327"/>
      <c r="J30" s="327"/>
      <c r="K30" s="327"/>
      <c r="L30" s="326"/>
      <c r="M30" s="327"/>
      <c r="N30" s="327"/>
      <c r="O30" s="327"/>
      <c r="P30" s="327"/>
      <c r="Q30" s="475"/>
    </row>
    <row r="31" spans="1:17" ht="17.25" customHeight="1">
      <c r="A31" s="256">
        <v>19</v>
      </c>
      <c r="B31" s="297" t="s">
        <v>15</v>
      </c>
      <c r="C31" s="298">
        <v>5128451</v>
      </c>
      <c r="D31" s="119" t="s">
        <v>12</v>
      </c>
      <c r="E31" s="91" t="s">
        <v>339</v>
      </c>
      <c r="F31" s="305">
        <v>-1000</v>
      </c>
      <c r="G31" s="326">
        <v>0</v>
      </c>
      <c r="H31" s="327">
        <v>0</v>
      </c>
      <c r="I31" s="307">
        <f>G31-H31</f>
        <v>0</v>
      </c>
      <c r="J31" s="307">
        <f>$F31*I31</f>
        <v>0</v>
      </c>
      <c r="K31" s="307">
        <f>J31/1000000</f>
        <v>0</v>
      </c>
      <c r="L31" s="326">
        <v>0</v>
      </c>
      <c r="M31" s="327">
        <v>0</v>
      </c>
      <c r="N31" s="307">
        <f>L31-M31</f>
        <v>0</v>
      </c>
      <c r="O31" s="307">
        <f>$F31*N31</f>
        <v>0</v>
      </c>
      <c r="P31" s="307">
        <f>O31/1000000</f>
        <v>0</v>
      </c>
      <c r="Q31" s="475"/>
    </row>
    <row r="32" spans="1:17" ht="17.25" customHeight="1">
      <c r="A32" s="256">
        <v>20</v>
      </c>
      <c r="B32" s="297" t="s">
        <v>16</v>
      </c>
      <c r="C32" s="298">
        <v>5128459</v>
      </c>
      <c r="D32" s="119" t="s">
        <v>12</v>
      </c>
      <c r="E32" s="91" t="s">
        <v>339</v>
      </c>
      <c r="F32" s="305">
        <v>-800</v>
      </c>
      <c r="G32" s="326">
        <v>1757</v>
      </c>
      <c r="H32" s="327">
        <v>32</v>
      </c>
      <c r="I32" s="307">
        <f>G32-H32</f>
        <v>1725</v>
      </c>
      <c r="J32" s="307">
        <f>$F32*I32</f>
        <v>-1380000</v>
      </c>
      <c r="K32" s="307">
        <f>J32/1000000</f>
        <v>-1.38</v>
      </c>
      <c r="L32" s="326">
        <v>998996</v>
      </c>
      <c r="M32" s="327">
        <v>998583</v>
      </c>
      <c r="N32" s="307">
        <f>L32-M32</f>
        <v>413</v>
      </c>
      <c r="O32" s="307">
        <f>$F32*N32</f>
        <v>-330400</v>
      </c>
      <c r="P32" s="307">
        <f>O32/1000000</f>
        <v>-0.3304</v>
      </c>
      <c r="Q32" s="475"/>
    </row>
    <row r="33" spans="1:17" ht="17.25" customHeight="1">
      <c r="A33" s="256"/>
      <c r="B33" s="268" t="s">
        <v>164</v>
      </c>
      <c r="C33" s="298"/>
      <c r="D33" s="79"/>
      <c r="E33" s="79"/>
      <c r="F33" s="305"/>
      <c r="G33" s="405"/>
      <c r="H33" s="408"/>
      <c r="I33" s="307"/>
      <c r="J33" s="307"/>
      <c r="K33" s="307"/>
      <c r="L33" s="309"/>
      <c r="M33" s="307"/>
      <c r="N33" s="307"/>
      <c r="O33" s="307"/>
      <c r="P33" s="307"/>
      <c r="Q33" s="459"/>
    </row>
    <row r="34" spans="1:17" ht="17.25" customHeight="1">
      <c r="A34" s="256">
        <v>21</v>
      </c>
      <c r="B34" s="297" t="s">
        <v>15</v>
      </c>
      <c r="C34" s="298">
        <v>5295151</v>
      </c>
      <c r="D34" s="119" t="s">
        <v>12</v>
      </c>
      <c r="E34" s="91" t="s">
        <v>339</v>
      </c>
      <c r="F34" s="305">
        <v>-1000</v>
      </c>
      <c r="G34" s="326">
        <v>2896</v>
      </c>
      <c r="H34" s="327">
        <v>3047</v>
      </c>
      <c r="I34" s="307">
        <f aca="true" t="shared" si="6" ref="I34:I45">G34-H34</f>
        <v>-151</v>
      </c>
      <c r="J34" s="307">
        <f aca="true" t="shared" si="7" ref="J34:J45">$F34*I34</f>
        <v>151000</v>
      </c>
      <c r="K34" s="307">
        <f aca="true" t="shared" si="8" ref="K34:K45">J34/1000000</f>
        <v>0.151</v>
      </c>
      <c r="L34" s="326">
        <v>963292</v>
      </c>
      <c r="M34" s="327">
        <v>963377</v>
      </c>
      <c r="N34" s="307">
        <f aca="true" t="shared" si="9" ref="N34:N45">L34-M34</f>
        <v>-85</v>
      </c>
      <c r="O34" s="307">
        <f aca="true" t="shared" si="10" ref="O34:O45">$F34*N34</f>
        <v>85000</v>
      </c>
      <c r="P34" s="307">
        <f aca="true" t="shared" si="11" ref="P34:P45">O34/1000000</f>
        <v>0.085</v>
      </c>
      <c r="Q34" s="470"/>
    </row>
    <row r="35" spans="1:17" ht="17.25" customHeight="1">
      <c r="A35" s="256"/>
      <c r="B35" s="297"/>
      <c r="C35" s="298"/>
      <c r="D35" s="119"/>
      <c r="E35" s="91"/>
      <c r="F35" s="305">
        <v>-1000</v>
      </c>
      <c r="G35" s="326"/>
      <c r="H35" s="327"/>
      <c r="I35" s="307"/>
      <c r="J35" s="307"/>
      <c r="K35" s="307"/>
      <c r="L35" s="326">
        <v>980559</v>
      </c>
      <c r="M35" s="327">
        <v>980650</v>
      </c>
      <c r="N35" s="307">
        <f>L35-M35</f>
        <v>-91</v>
      </c>
      <c r="O35" s="307">
        <f>$F35*N35</f>
        <v>91000</v>
      </c>
      <c r="P35" s="307">
        <f>O35/1000000</f>
        <v>0.091</v>
      </c>
      <c r="Q35" s="470"/>
    </row>
    <row r="36" spans="1:17" ht="17.25" customHeight="1">
      <c r="A36" s="256">
        <v>22</v>
      </c>
      <c r="B36" s="297" t="s">
        <v>16</v>
      </c>
      <c r="C36" s="298">
        <v>4865036</v>
      </c>
      <c r="D36" s="119" t="s">
        <v>12</v>
      </c>
      <c r="E36" s="91" t="s">
        <v>339</v>
      </c>
      <c r="F36" s="305">
        <v>-1000</v>
      </c>
      <c r="G36" s="326">
        <v>100</v>
      </c>
      <c r="H36" s="327">
        <v>220</v>
      </c>
      <c r="I36" s="307">
        <f>G36-H36</f>
        <v>-120</v>
      </c>
      <c r="J36" s="307">
        <f>$F36*I36</f>
        <v>120000</v>
      </c>
      <c r="K36" s="307">
        <f>J36/1000000</f>
        <v>0.12</v>
      </c>
      <c r="L36" s="326">
        <v>996046</v>
      </c>
      <c r="M36" s="327">
        <v>996354</v>
      </c>
      <c r="N36" s="307">
        <f>L36-M36</f>
        <v>-308</v>
      </c>
      <c r="O36" s="307">
        <f>$F36*N36</f>
        <v>308000</v>
      </c>
      <c r="P36" s="307">
        <f>O36/1000000</f>
        <v>0.308</v>
      </c>
      <c r="Q36" s="459"/>
    </row>
    <row r="37" spans="1:17" ht="17.25" customHeight="1">
      <c r="A37" s="256">
        <v>23</v>
      </c>
      <c r="B37" s="297" t="s">
        <v>17</v>
      </c>
      <c r="C37" s="298">
        <v>5295147</v>
      </c>
      <c r="D37" s="119" t="s">
        <v>12</v>
      </c>
      <c r="E37" s="91" t="s">
        <v>339</v>
      </c>
      <c r="F37" s="305">
        <v>-1000</v>
      </c>
      <c r="G37" s="326">
        <v>982495</v>
      </c>
      <c r="H37" s="327">
        <v>982738</v>
      </c>
      <c r="I37" s="307">
        <f t="shared" si="6"/>
        <v>-243</v>
      </c>
      <c r="J37" s="307">
        <f t="shared" si="7"/>
        <v>243000</v>
      </c>
      <c r="K37" s="307">
        <f t="shared" si="8"/>
        <v>0.243</v>
      </c>
      <c r="L37" s="326">
        <v>987240</v>
      </c>
      <c r="M37" s="327">
        <v>987524</v>
      </c>
      <c r="N37" s="307">
        <f t="shared" si="9"/>
        <v>-284</v>
      </c>
      <c r="O37" s="307">
        <f t="shared" si="10"/>
        <v>284000</v>
      </c>
      <c r="P37" s="307">
        <f t="shared" si="11"/>
        <v>0.284</v>
      </c>
      <c r="Q37" s="459"/>
    </row>
    <row r="38" spans="1:17" ht="17.25" customHeight="1">
      <c r="A38" s="256">
        <v>24</v>
      </c>
      <c r="B38" s="270" t="s">
        <v>162</v>
      </c>
      <c r="C38" s="298">
        <v>4865001</v>
      </c>
      <c r="D38" s="79" t="s">
        <v>12</v>
      </c>
      <c r="E38" s="91" t="s">
        <v>339</v>
      </c>
      <c r="F38" s="305">
        <v>-1000</v>
      </c>
      <c r="G38" s="326">
        <v>370</v>
      </c>
      <c r="H38" s="327">
        <v>304</v>
      </c>
      <c r="I38" s="307">
        <f t="shared" si="6"/>
        <v>66</v>
      </c>
      <c r="J38" s="307">
        <f t="shared" si="7"/>
        <v>-66000</v>
      </c>
      <c r="K38" s="307">
        <f t="shared" si="8"/>
        <v>-0.066</v>
      </c>
      <c r="L38" s="326">
        <v>998733</v>
      </c>
      <c r="M38" s="327">
        <v>998815</v>
      </c>
      <c r="N38" s="307">
        <f t="shared" si="9"/>
        <v>-82</v>
      </c>
      <c r="O38" s="307">
        <f t="shared" si="10"/>
        <v>82000</v>
      </c>
      <c r="P38" s="307">
        <f t="shared" si="11"/>
        <v>0.082</v>
      </c>
      <c r="Q38" s="736"/>
    </row>
    <row r="39" spans="1:17" ht="17.25" customHeight="1">
      <c r="A39" s="256"/>
      <c r="B39" s="268" t="s">
        <v>460</v>
      </c>
      <c r="C39" s="298"/>
      <c r="D39" s="79"/>
      <c r="E39" s="91"/>
      <c r="F39" s="305"/>
      <c r="G39" s="326"/>
      <c r="H39" s="327"/>
      <c r="I39" s="307"/>
      <c r="J39" s="307"/>
      <c r="K39" s="307"/>
      <c r="L39" s="326"/>
      <c r="M39" s="327"/>
      <c r="N39" s="307"/>
      <c r="O39" s="307"/>
      <c r="P39" s="307"/>
      <c r="Q39" s="736"/>
    </row>
    <row r="40" spans="1:17" ht="17.25" customHeight="1">
      <c r="A40" s="256">
        <v>25</v>
      </c>
      <c r="B40" s="270" t="s">
        <v>461</v>
      </c>
      <c r="C40" s="298">
        <v>5295131</v>
      </c>
      <c r="D40" s="79" t="s">
        <v>12</v>
      </c>
      <c r="E40" s="91" t="s">
        <v>339</v>
      </c>
      <c r="F40" s="305">
        <v>-1000</v>
      </c>
      <c r="G40" s="326">
        <v>11</v>
      </c>
      <c r="H40" s="327">
        <v>14</v>
      </c>
      <c r="I40" s="307">
        <f t="shared" si="6"/>
        <v>-3</v>
      </c>
      <c r="J40" s="307">
        <f t="shared" si="7"/>
        <v>3000</v>
      </c>
      <c r="K40" s="307">
        <f t="shared" si="8"/>
        <v>0.003</v>
      </c>
      <c r="L40" s="326">
        <v>999999</v>
      </c>
      <c r="M40" s="327">
        <v>999999</v>
      </c>
      <c r="N40" s="307">
        <f t="shared" si="9"/>
        <v>0</v>
      </c>
      <c r="O40" s="307">
        <f t="shared" si="10"/>
        <v>0</v>
      </c>
      <c r="P40" s="307">
        <f t="shared" si="11"/>
        <v>0</v>
      </c>
      <c r="Q40" s="736"/>
    </row>
    <row r="41" spans="1:17" ht="17.25" customHeight="1">
      <c r="A41" s="256"/>
      <c r="B41" s="270"/>
      <c r="C41" s="298"/>
      <c r="D41" s="79"/>
      <c r="E41" s="91"/>
      <c r="F41" s="305">
        <v>1000</v>
      </c>
      <c r="G41" s="326">
        <v>14</v>
      </c>
      <c r="H41" s="327">
        <v>0</v>
      </c>
      <c r="I41" s="307">
        <f t="shared" si="6"/>
        <v>14</v>
      </c>
      <c r="J41" s="307">
        <f t="shared" si="7"/>
        <v>14000</v>
      </c>
      <c r="K41" s="307">
        <f t="shared" si="8"/>
        <v>0.014</v>
      </c>
      <c r="L41" s="326">
        <v>999999</v>
      </c>
      <c r="M41" s="327">
        <v>1000000</v>
      </c>
      <c r="N41" s="307">
        <f t="shared" si="9"/>
        <v>-1</v>
      </c>
      <c r="O41" s="307">
        <f t="shared" si="10"/>
        <v>-1000</v>
      </c>
      <c r="P41" s="307">
        <f t="shared" si="11"/>
        <v>-0.001</v>
      </c>
      <c r="Q41" s="736" t="s">
        <v>484</v>
      </c>
    </row>
    <row r="42" spans="1:17" ht="17.25" customHeight="1">
      <c r="A42" s="256">
        <v>26</v>
      </c>
      <c r="B42" s="270" t="s">
        <v>462</v>
      </c>
      <c r="C42" s="298">
        <v>5295139</v>
      </c>
      <c r="D42" s="79" t="s">
        <v>12</v>
      </c>
      <c r="E42" s="91" t="s">
        <v>339</v>
      </c>
      <c r="F42" s="305">
        <v>-1000</v>
      </c>
      <c r="G42" s="326">
        <v>0</v>
      </c>
      <c r="H42" s="327">
        <v>0</v>
      </c>
      <c r="I42" s="307">
        <f t="shared" si="6"/>
        <v>0</v>
      </c>
      <c r="J42" s="307">
        <f t="shared" si="7"/>
        <v>0</v>
      </c>
      <c r="K42" s="307">
        <f t="shared" si="8"/>
        <v>0</v>
      </c>
      <c r="L42" s="326">
        <v>0</v>
      </c>
      <c r="M42" s="327">
        <v>0</v>
      </c>
      <c r="N42" s="307">
        <f t="shared" si="9"/>
        <v>0</v>
      </c>
      <c r="O42" s="307">
        <f t="shared" si="10"/>
        <v>0</v>
      </c>
      <c r="P42" s="307">
        <f t="shared" si="11"/>
        <v>0</v>
      </c>
      <c r="Q42" s="736"/>
    </row>
    <row r="43" spans="1:17" ht="17.25" customHeight="1">
      <c r="A43" s="256">
        <v>27</v>
      </c>
      <c r="B43" s="270" t="s">
        <v>463</v>
      </c>
      <c r="C43" s="298">
        <v>5295173</v>
      </c>
      <c r="D43" s="79" t="s">
        <v>12</v>
      </c>
      <c r="E43" s="91" t="s">
        <v>339</v>
      </c>
      <c r="F43" s="305">
        <v>-1000</v>
      </c>
      <c r="G43" s="326">
        <v>24477</v>
      </c>
      <c r="H43" s="327">
        <v>21986</v>
      </c>
      <c r="I43" s="307">
        <f t="shared" si="6"/>
        <v>2491</v>
      </c>
      <c r="J43" s="307">
        <f t="shared" si="7"/>
        <v>-2491000</v>
      </c>
      <c r="K43" s="307">
        <f t="shared" si="8"/>
        <v>-2.491</v>
      </c>
      <c r="L43" s="326">
        <v>999999</v>
      </c>
      <c r="M43" s="327">
        <v>999999</v>
      </c>
      <c r="N43" s="307">
        <f t="shared" si="9"/>
        <v>0</v>
      </c>
      <c r="O43" s="307">
        <f t="shared" si="10"/>
        <v>0</v>
      </c>
      <c r="P43" s="307">
        <f t="shared" si="11"/>
        <v>0</v>
      </c>
      <c r="Q43" s="736"/>
    </row>
    <row r="44" spans="1:17" ht="17.25" customHeight="1">
      <c r="A44" s="256">
        <v>28</v>
      </c>
      <c r="B44" s="270" t="s">
        <v>464</v>
      </c>
      <c r="C44" s="298">
        <v>4902501</v>
      </c>
      <c r="D44" s="79" t="s">
        <v>12</v>
      </c>
      <c r="E44" s="91" t="s">
        <v>339</v>
      </c>
      <c r="F44" s="305">
        <v>-3333.33</v>
      </c>
      <c r="G44" s="326">
        <v>617</v>
      </c>
      <c r="H44" s="327">
        <v>8</v>
      </c>
      <c r="I44" s="307">
        <f t="shared" si="6"/>
        <v>609</v>
      </c>
      <c r="J44" s="307">
        <f t="shared" si="7"/>
        <v>-2029997.97</v>
      </c>
      <c r="K44" s="824">
        <f t="shared" si="8"/>
        <v>-2.02999797</v>
      </c>
      <c r="L44" s="326">
        <v>544</v>
      </c>
      <c r="M44" s="327">
        <v>1</v>
      </c>
      <c r="N44" s="307">
        <f t="shared" si="9"/>
        <v>543</v>
      </c>
      <c r="O44" s="307">
        <f t="shared" si="10"/>
        <v>-1809998.19</v>
      </c>
      <c r="P44" s="824">
        <f t="shared" si="11"/>
        <v>-1.80999819</v>
      </c>
      <c r="Q44" s="736"/>
    </row>
    <row r="45" spans="1:17" ht="17.25" customHeight="1">
      <c r="A45" s="256"/>
      <c r="B45" s="270"/>
      <c r="C45" s="298"/>
      <c r="D45" s="79"/>
      <c r="E45" s="91"/>
      <c r="F45" s="305">
        <v>3333.33</v>
      </c>
      <c r="G45" s="326">
        <v>8</v>
      </c>
      <c r="H45" s="327">
        <v>5</v>
      </c>
      <c r="I45" s="307">
        <f t="shared" si="6"/>
        <v>3</v>
      </c>
      <c r="J45" s="307">
        <f t="shared" si="7"/>
        <v>9999.99</v>
      </c>
      <c r="K45" s="824">
        <f t="shared" si="8"/>
        <v>0.00999999</v>
      </c>
      <c r="L45" s="326">
        <v>1</v>
      </c>
      <c r="M45" s="327">
        <v>1</v>
      </c>
      <c r="N45" s="307">
        <f t="shared" si="9"/>
        <v>0</v>
      </c>
      <c r="O45" s="307">
        <f t="shared" si="10"/>
        <v>0</v>
      </c>
      <c r="P45" s="307">
        <f t="shared" si="11"/>
        <v>0</v>
      </c>
      <c r="Q45" s="736" t="s">
        <v>484</v>
      </c>
    </row>
    <row r="46" spans="1:17" ht="17.25" customHeight="1">
      <c r="A46" s="256"/>
      <c r="B46" s="299" t="s">
        <v>165</v>
      </c>
      <c r="C46" s="298"/>
      <c r="D46" s="119"/>
      <c r="E46" s="119"/>
      <c r="F46" s="305"/>
      <c r="G46" s="405"/>
      <c r="H46" s="408"/>
      <c r="I46" s="307"/>
      <c r="J46" s="307"/>
      <c r="K46" s="307"/>
      <c r="L46" s="309"/>
      <c r="M46" s="307"/>
      <c r="N46" s="307"/>
      <c r="O46" s="307"/>
      <c r="P46" s="307"/>
      <c r="Q46" s="459"/>
    </row>
    <row r="47" spans="1:17" ht="17.25" customHeight="1">
      <c r="A47" s="256"/>
      <c r="B47" s="299" t="s">
        <v>38</v>
      </c>
      <c r="C47" s="298"/>
      <c r="D47" s="119"/>
      <c r="E47" s="119"/>
      <c r="F47" s="305"/>
      <c r="G47" s="405"/>
      <c r="H47" s="408"/>
      <c r="I47" s="307"/>
      <c r="J47" s="307"/>
      <c r="K47" s="307"/>
      <c r="L47" s="309"/>
      <c r="M47" s="307"/>
      <c r="N47" s="307"/>
      <c r="O47" s="307"/>
      <c r="P47" s="307"/>
      <c r="Q47" s="459"/>
    </row>
    <row r="48" spans="1:17" ht="17.25" customHeight="1">
      <c r="A48" s="256">
        <v>29</v>
      </c>
      <c r="B48" s="297" t="s">
        <v>166</v>
      </c>
      <c r="C48" s="298">
        <v>5128435</v>
      </c>
      <c r="D48" s="119" t="s">
        <v>12</v>
      </c>
      <c r="E48" s="91" t="s">
        <v>339</v>
      </c>
      <c r="F48" s="305">
        <v>800</v>
      </c>
      <c r="G48" s="326">
        <v>27</v>
      </c>
      <c r="H48" s="327">
        <v>32</v>
      </c>
      <c r="I48" s="307">
        <f>G48-H48</f>
        <v>-5</v>
      </c>
      <c r="J48" s="307">
        <f>$F48*I48</f>
        <v>-4000</v>
      </c>
      <c r="K48" s="307">
        <f>J48/1000000</f>
        <v>-0.004</v>
      </c>
      <c r="L48" s="326">
        <v>8908</v>
      </c>
      <c r="M48" s="327">
        <v>8549</v>
      </c>
      <c r="N48" s="307">
        <f>L48-M48</f>
        <v>359</v>
      </c>
      <c r="O48" s="307">
        <f>$F48*N48</f>
        <v>287200</v>
      </c>
      <c r="P48" s="307">
        <f>O48/1000000</f>
        <v>0.2872</v>
      </c>
      <c r="Q48" s="459"/>
    </row>
    <row r="49" spans="1:17" ht="17.25" customHeight="1">
      <c r="A49" s="256"/>
      <c r="B49" s="268" t="s">
        <v>167</v>
      </c>
      <c r="C49" s="298"/>
      <c r="D49" s="79"/>
      <c r="E49" s="79"/>
      <c r="F49" s="305"/>
      <c r="G49" s="405"/>
      <c r="H49" s="408"/>
      <c r="I49" s="307"/>
      <c r="J49" s="307"/>
      <c r="K49" s="307"/>
      <c r="L49" s="309"/>
      <c r="M49" s="307"/>
      <c r="N49" s="307"/>
      <c r="O49" s="307"/>
      <c r="P49" s="307"/>
      <c r="Q49" s="459"/>
    </row>
    <row r="50" spans="1:17" ht="17.25" customHeight="1">
      <c r="A50" s="256">
        <v>30</v>
      </c>
      <c r="B50" s="270" t="s">
        <v>15</v>
      </c>
      <c r="C50" s="298">
        <v>5269210</v>
      </c>
      <c r="D50" s="79" t="s">
        <v>12</v>
      </c>
      <c r="E50" s="91" t="s">
        <v>339</v>
      </c>
      <c r="F50" s="305">
        <v>-1000</v>
      </c>
      <c r="G50" s="326">
        <v>978124</v>
      </c>
      <c r="H50" s="327">
        <v>978250</v>
      </c>
      <c r="I50" s="307">
        <f>G50-H50</f>
        <v>-126</v>
      </c>
      <c r="J50" s="307">
        <f>$F50*I50</f>
        <v>126000</v>
      </c>
      <c r="K50" s="307">
        <f>J50/1000000</f>
        <v>0.126</v>
      </c>
      <c r="L50" s="326">
        <v>969291</v>
      </c>
      <c r="M50" s="327">
        <v>970295</v>
      </c>
      <c r="N50" s="307">
        <f>L50-M50</f>
        <v>-1004</v>
      </c>
      <c r="O50" s="307">
        <f>$F50*N50</f>
        <v>1004000</v>
      </c>
      <c r="P50" s="307">
        <f>O50/1000000</f>
        <v>1.004</v>
      </c>
      <c r="Q50" s="459"/>
    </row>
    <row r="51" spans="1:17" ht="17.25" customHeight="1">
      <c r="A51" s="256">
        <v>31</v>
      </c>
      <c r="B51" s="297" t="s">
        <v>16</v>
      </c>
      <c r="C51" s="298">
        <v>5269211</v>
      </c>
      <c r="D51" s="119" t="s">
        <v>12</v>
      </c>
      <c r="E51" s="91" t="s">
        <v>339</v>
      </c>
      <c r="F51" s="305">
        <v>-1000</v>
      </c>
      <c r="G51" s="326">
        <v>991515</v>
      </c>
      <c r="H51" s="327">
        <v>991515</v>
      </c>
      <c r="I51" s="307">
        <f>G51-H51</f>
        <v>0</v>
      </c>
      <c r="J51" s="307">
        <f>$F51*I51</f>
        <v>0</v>
      </c>
      <c r="K51" s="307">
        <f>J51/1000000</f>
        <v>0</v>
      </c>
      <c r="L51" s="326">
        <v>985938</v>
      </c>
      <c r="M51" s="327">
        <v>985938</v>
      </c>
      <c r="N51" s="307">
        <f>L51-M51</f>
        <v>0</v>
      </c>
      <c r="O51" s="307">
        <f>$F51*N51</f>
        <v>0</v>
      </c>
      <c r="P51" s="307">
        <f>O51/1000000</f>
        <v>0</v>
      </c>
      <c r="Q51" s="696"/>
    </row>
    <row r="52" spans="1:17" ht="17.25" customHeight="1">
      <c r="A52" s="256">
        <v>32</v>
      </c>
      <c r="B52" s="297" t="s">
        <v>17</v>
      </c>
      <c r="C52" s="298">
        <v>5269209</v>
      </c>
      <c r="D52" s="119" t="s">
        <v>12</v>
      </c>
      <c r="E52" s="91" t="s">
        <v>339</v>
      </c>
      <c r="F52" s="305">
        <v>-1000</v>
      </c>
      <c r="G52" s="326">
        <v>980156</v>
      </c>
      <c r="H52" s="327">
        <v>980156</v>
      </c>
      <c r="I52" s="307">
        <f>G52-H52</f>
        <v>0</v>
      </c>
      <c r="J52" s="307">
        <f>$F52*I52</f>
        <v>0</v>
      </c>
      <c r="K52" s="307">
        <f>J52/1000000</f>
        <v>0</v>
      </c>
      <c r="L52" s="326">
        <v>994405</v>
      </c>
      <c r="M52" s="327">
        <v>995206</v>
      </c>
      <c r="N52" s="307">
        <f>L52-M52</f>
        <v>-801</v>
      </c>
      <c r="O52" s="307">
        <f>$F52*N52</f>
        <v>801000</v>
      </c>
      <c r="P52" s="307">
        <f>O52/1000000</f>
        <v>0.801</v>
      </c>
      <c r="Q52" s="696"/>
    </row>
    <row r="53" spans="1:17" ht="17.25" customHeight="1">
      <c r="A53" s="256"/>
      <c r="B53" s="268" t="s">
        <v>473</v>
      </c>
      <c r="C53" s="298"/>
      <c r="D53" s="119"/>
      <c r="E53" s="91"/>
      <c r="F53" s="305"/>
      <c r="G53" s="326"/>
      <c r="H53" s="327"/>
      <c r="I53" s="307"/>
      <c r="J53" s="307"/>
      <c r="K53" s="307"/>
      <c r="L53" s="326"/>
      <c r="M53" s="327"/>
      <c r="N53" s="307"/>
      <c r="O53" s="307"/>
      <c r="P53" s="307"/>
      <c r="Q53" s="696"/>
    </row>
    <row r="54" spans="1:17" ht="17.25" customHeight="1">
      <c r="A54" s="256">
        <v>33</v>
      </c>
      <c r="B54" s="270" t="s">
        <v>463</v>
      </c>
      <c r="C54" s="298">
        <v>5295149</v>
      </c>
      <c r="D54" s="79" t="s">
        <v>12</v>
      </c>
      <c r="E54" s="91" t="s">
        <v>339</v>
      </c>
      <c r="F54" s="305">
        <v>-1000</v>
      </c>
      <c r="G54" s="326">
        <v>0</v>
      </c>
      <c r="H54" s="327">
        <v>0</v>
      </c>
      <c r="I54" s="307">
        <f>G54-H54</f>
        <v>0</v>
      </c>
      <c r="J54" s="307">
        <f>$F54*I54</f>
        <v>0</v>
      </c>
      <c r="K54" s="307">
        <f>J54/1000000</f>
        <v>0</v>
      </c>
      <c r="L54" s="326">
        <v>0</v>
      </c>
      <c r="M54" s="327">
        <v>0</v>
      </c>
      <c r="N54" s="307">
        <f>L54-M54</f>
        <v>0</v>
      </c>
      <c r="O54" s="307">
        <f>$F54*N54</f>
        <v>0</v>
      </c>
      <c r="P54" s="307">
        <f>O54/1000000</f>
        <v>0</v>
      </c>
      <c r="Q54" s="696"/>
    </row>
    <row r="55" spans="1:17" ht="17.25" customHeight="1">
      <c r="A55" s="256">
        <v>34</v>
      </c>
      <c r="B55" s="270" t="s">
        <v>464</v>
      </c>
      <c r="C55" s="298">
        <v>5128460</v>
      </c>
      <c r="D55" s="79" t="s">
        <v>12</v>
      </c>
      <c r="E55" s="91" t="s">
        <v>339</v>
      </c>
      <c r="F55" s="305">
        <v>-1000</v>
      </c>
      <c r="G55" s="326">
        <v>0</v>
      </c>
      <c r="H55" s="327">
        <v>0</v>
      </c>
      <c r="I55" s="307">
        <f>G55-H55</f>
        <v>0</v>
      </c>
      <c r="J55" s="307">
        <f>$F55*I55</f>
        <v>0</v>
      </c>
      <c r="K55" s="307">
        <f>J55/1000000</f>
        <v>0</v>
      </c>
      <c r="L55" s="326">
        <v>0</v>
      </c>
      <c r="M55" s="327">
        <v>0</v>
      </c>
      <c r="N55" s="307">
        <f>L55-M55</f>
        <v>0</v>
      </c>
      <c r="O55" s="307">
        <f>$F55*N55</f>
        <v>0</v>
      </c>
      <c r="P55" s="307">
        <f>O55/1000000</f>
        <v>0</v>
      </c>
      <c r="Q55" s="696"/>
    </row>
    <row r="56" spans="2:17" ht="17.25" customHeight="1">
      <c r="B56" s="299" t="s">
        <v>168</v>
      </c>
      <c r="C56" s="298"/>
      <c r="D56" s="119"/>
      <c r="E56" s="119"/>
      <c r="F56" s="303"/>
      <c r="G56" s="405"/>
      <c r="H56" s="408"/>
      <c r="I56" s="307"/>
      <c r="J56" s="307"/>
      <c r="K56" s="307"/>
      <c r="L56" s="309"/>
      <c r="M56" s="307"/>
      <c r="N56" s="307"/>
      <c r="O56" s="307"/>
      <c r="P56" s="307"/>
      <c r="Q56" s="459"/>
    </row>
    <row r="57" spans="1:17" ht="17.25" customHeight="1">
      <c r="A57" s="256">
        <v>35</v>
      </c>
      <c r="B57" s="297" t="s">
        <v>416</v>
      </c>
      <c r="C57" s="298">
        <v>4865010</v>
      </c>
      <c r="D57" s="119" t="s">
        <v>12</v>
      </c>
      <c r="E57" s="91" t="s">
        <v>339</v>
      </c>
      <c r="F57" s="305">
        <v>-1000</v>
      </c>
      <c r="G57" s="326">
        <v>996356</v>
      </c>
      <c r="H57" s="327">
        <v>996356</v>
      </c>
      <c r="I57" s="307">
        <f>G57-H57</f>
        <v>0</v>
      </c>
      <c r="J57" s="307">
        <f>$F57*I57</f>
        <v>0</v>
      </c>
      <c r="K57" s="307">
        <f>J57/1000000</f>
        <v>0</v>
      </c>
      <c r="L57" s="326">
        <v>985225</v>
      </c>
      <c r="M57" s="327">
        <v>985225</v>
      </c>
      <c r="N57" s="307">
        <f>L57-M57</f>
        <v>0</v>
      </c>
      <c r="O57" s="307">
        <f>$F57*N57</f>
        <v>0</v>
      </c>
      <c r="P57" s="307">
        <f>O57/1000000</f>
        <v>0</v>
      </c>
      <c r="Q57" s="459"/>
    </row>
    <row r="58" spans="1:17" ht="17.25" customHeight="1">
      <c r="A58" s="256">
        <v>36</v>
      </c>
      <c r="B58" s="297" t="s">
        <v>417</v>
      </c>
      <c r="C58" s="298">
        <v>4864965</v>
      </c>
      <c r="D58" s="119" t="s">
        <v>12</v>
      </c>
      <c r="E58" s="91" t="s">
        <v>339</v>
      </c>
      <c r="F58" s="305">
        <v>-1000</v>
      </c>
      <c r="G58" s="326">
        <v>993737</v>
      </c>
      <c r="H58" s="327">
        <v>994269</v>
      </c>
      <c r="I58" s="307">
        <f>G58-H58</f>
        <v>-532</v>
      </c>
      <c r="J58" s="307">
        <f>$F58*I58</f>
        <v>532000</v>
      </c>
      <c r="K58" s="307">
        <f>J58/1000000</f>
        <v>0.532</v>
      </c>
      <c r="L58" s="326">
        <v>922342</v>
      </c>
      <c r="M58" s="327">
        <v>922734</v>
      </c>
      <c r="N58" s="307">
        <f>L58-M58</f>
        <v>-392</v>
      </c>
      <c r="O58" s="307">
        <f>$F58*N58</f>
        <v>392000</v>
      </c>
      <c r="P58" s="307">
        <f>O58/1000000</f>
        <v>0.392</v>
      </c>
      <c r="Q58" s="459"/>
    </row>
    <row r="59" spans="1:17" ht="22.5" customHeight="1">
      <c r="A59" s="269">
        <v>37</v>
      </c>
      <c r="B59" s="270" t="s">
        <v>418</v>
      </c>
      <c r="C59" s="298">
        <v>4864933</v>
      </c>
      <c r="D59" s="79" t="s">
        <v>12</v>
      </c>
      <c r="E59" s="91" t="s">
        <v>339</v>
      </c>
      <c r="F59" s="305">
        <v>-1000</v>
      </c>
      <c r="G59" s="326">
        <v>11014</v>
      </c>
      <c r="H59" s="327">
        <v>10430</v>
      </c>
      <c r="I59" s="307">
        <f>G59-H59</f>
        <v>584</v>
      </c>
      <c r="J59" s="307">
        <f>$F59*I59</f>
        <v>-584000</v>
      </c>
      <c r="K59" s="307">
        <f>J59/1000000</f>
        <v>-0.584</v>
      </c>
      <c r="L59" s="326">
        <v>33167</v>
      </c>
      <c r="M59" s="327">
        <v>33167</v>
      </c>
      <c r="N59" s="307">
        <f>L59-M59</f>
        <v>0</v>
      </c>
      <c r="O59" s="307">
        <f>$F59*N59</f>
        <v>0</v>
      </c>
      <c r="P59" s="307">
        <f>O59/1000000</f>
        <v>0</v>
      </c>
      <c r="Q59" s="459"/>
    </row>
    <row r="60" spans="1:17" ht="22.5" customHeight="1">
      <c r="A60" s="269">
        <v>38</v>
      </c>
      <c r="B60" s="297" t="s">
        <v>419</v>
      </c>
      <c r="C60" s="298">
        <v>4864904</v>
      </c>
      <c r="D60" s="119" t="s">
        <v>12</v>
      </c>
      <c r="E60" s="91" t="s">
        <v>339</v>
      </c>
      <c r="F60" s="305">
        <v>-1000</v>
      </c>
      <c r="G60" s="326">
        <v>997354</v>
      </c>
      <c r="H60" s="327">
        <v>997811</v>
      </c>
      <c r="I60" s="307">
        <f>G60-H60</f>
        <v>-457</v>
      </c>
      <c r="J60" s="307">
        <f>$F60*I60</f>
        <v>457000</v>
      </c>
      <c r="K60" s="307">
        <f>J60/1000000</f>
        <v>0.457</v>
      </c>
      <c r="L60" s="326">
        <v>996219</v>
      </c>
      <c r="M60" s="327">
        <v>996219</v>
      </c>
      <c r="N60" s="307">
        <f>L60-M60</f>
        <v>0</v>
      </c>
      <c r="O60" s="307">
        <f>$F60*N60</f>
        <v>0</v>
      </c>
      <c r="P60" s="307">
        <f>O60/1000000</f>
        <v>0</v>
      </c>
      <c r="Q60" s="459"/>
    </row>
    <row r="61" spans="1:17" ht="22.5" customHeight="1">
      <c r="A61" s="256">
        <v>39</v>
      </c>
      <c r="B61" s="297" t="s">
        <v>420</v>
      </c>
      <c r="C61" s="298">
        <v>4864942</v>
      </c>
      <c r="D61" s="119" t="s">
        <v>12</v>
      </c>
      <c r="E61" s="91" t="s">
        <v>339</v>
      </c>
      <c r="F61" s="307">
        <v>-1000</v>
      </c>
      <c r="G61" s="326">
        <v>999365</v>
      </c>
      <c r="H61" s="327">
        <v>999716</v>
      </c>
      <c r="I61" s="307">
        <f>G61-H61</f>
        <v>-351</v>
      </c>
      <c r="J61" s="307">
        <f>$F61*I61</f>
        <v>351000</v>
      </c>
      <c r="K61" s="307">
        <f>J61/1000000</f>
        <v>0.351</v>
      </c>
      <c r="L61" s="326">
        <v>999746</v>
      </c>
      <c r="M61" s="327">
        <v>999755</v>
      </c>
      <c r="N61" s="307">
        <f>L61-M61</f>
        <v>-9</v>
      </c>
      <c r="O61" s="307">
        <f>$F61*N61</f>
        <v>9000</v>
      </c>
      <c r="P61" s="307">
        <f>O61/1000000</f>
        <v>0.009</v>
      </c>
      <c r="Q61" s="459"/>
    </row>
    <row r="62" spans="1:17" ht="18" customHeight="1" thickBot="1">
      <c r="A62" s="383" t="s">
        <v>328</v>
      </c>
      <c r="B62" s="300"/>
      <c r="C62" s="301"/>
      <c r="D62" s="248"/>
      <c r="E62" s="249"/>
      <c r="F62" s="305"/>
      <c r="G62" s="406"/>
      <c r="H62" s="407"/>
      <c r="I62" s="311"/>
      <c r="J62" s="311"/>
      <c r="K62" s="311"/>
      <c r="L62" s="311"/>
      <c r="M62" s="311"/>
      <c r="N62" s="311"/>
      <c r="O62" s="311"/>
      <c r="P62" s="580" t="str">
        <f>NDPL!$Q$1</f>
        <v>SEPTEMBER-2018</v>
      </c>
      <c r="Q62" s="580"/>
    </row>
    <row r="63" spans="1:17" s="83" customFormat="1" ht="19.5" customHeight="1" thickTop="1">
      <c r="A63" s="267"/>
      <c r="B63" s="268" t="s">
        <v>169</v>
      </c>
      <c r="C63" s="298"/>
      <c r="D63" s="269"/>
      <c r="E63" s="269"/>
      <c r="F63" s="825"/>
      <c r="G63" s="840"/>
      <c r="H63" s="269"/>
      <c r="I63" s="269"/>
      <c r="J63" s="269"/>
      <c r="K63" s="269"/>
      <c r="L63" s="256"/>
      <c r="M63" s="269"/>
      <c r="N63" s="269"/>
      <c r="O63" s="269"/>
      <c r="P63" s="269"/>
      <c r="Q63" s="459"/>
    </row>
    <row r="64" spans="1:17" s="83" customFormat="1" ht="14.25" customHeight="1">
      <c r="A64" s="256">
        <v>40</v>
      </c>
      <c r="B64" s="297" t="s">
        <v>15</v>
      </c>
      <c r="C64" s="298">
        <v>4864962</v>
      </c>
      <c r="D64" s="119" t="s">
        <v>12</v>
      </c>
      <c r="E64" s="91" t="s">
        <v>339</v>
      </c>
      <c r="F64" s="271">
        <v>-1000</v>
      </c>
      <c r="G64" s="256">
        <v>10492</v>
      </c>
      <c r="H64" s="269">
        <v>10347</v>
      </c>
      <c r="I64" s="269">
        <f>G64-H64</f>
        <v>145</v>
      </c>
      <c r="J64" s="269">
        <f>$F64*I64</f>
        <v>-145000</v>
      </c>
      <c r="K64" s="269">
        <f>J64/1000000</f>
        <v>-0.145</v>
      </c>
      <c r="L64" s="256">
        <v>999885</v>
      </c>
      <c r="M64" s="269">
        <v>999892</v>
      </c>
      <c r="N64" s="269">
        <f>L64-M64</f>
        <v>-7</v>
      </c>
      <c r="O64" s="269">
        <f>$F64*N64</f>
        <v>7000</v>
      </c>
      <c r="P64" s="269">
        <f>O64/1000000</f>
        <v>0.007</v>
      </c>
      <c r="Q64" s="459"/>
    </row>
    <row r="65" spans="1:17" s="83" customFormat="1" ht="14.25" customHeight="1">
      <c r="A65" s="256">
        <v>41</v>
      </c>
      <c r="B65" s="297" t="s">
        <v>16</v>
      </c>
      <c r="C65" s="298">
        <v>5128455</v>
      </c>
      <c r="D65" s="119" t="s">
        <v>12</v>
      </c>
      <c r="E65" s="91" t="s">
        <v>339</v>
      </c>
      <c r="F65" s="271">
        <v>-500</v>
      </c>
      <c r="G65" s="256">
        <v>17017</v>
      </c>
      <c r="H65" s="269">
        <v>16035</v>
      </c>
      <c r="I65" s="269">
        <f>G65-H65</f>
        <v>982</v>
      </c>
      <c r="J65" s="269">
        <f>$F65*I65</f>
        <v>-491000</v>
      </c>
      <c r="K65" s="269">
        <f>J65/1000000</f>
        <v>-0.491</v>
      </c>
      <c r="L65" s="256">
        <v>997315</v>
      </c>
      <c r="M65" s="269">
        <v>997956</v>
      </c>
      <c r="N65" s="269">
        <f>L65-M65</f>
        <v>-641</v>
      </c>
      <c r="O65" s="269">
        <f>$F65*N65</f>
        <v>320500</v>
      </c>
      <c r="P65" s="269">
        <f>O65/1000000</f>
        <v>0.3205</v>
      </c>
      <c r="Q65" s="459"/>
    </row>
    <row r="66" spans="2:17" s="83" customFormat="1" ht="14.25" customHeight="1">
      <c r="B66" s="297" t="s">
        <v>17</v>
      </c>
      <c r="C66" s="298">
        <v>4864979</v>
      </c>
      <c r="D66" s="119" t="s">
        <v>12</v>
      </c>
      <c r="E66" s="91" t="s">
        <v>339</v>
      </c>
      <c r="F66" s="271">
        <v>-2000</v>
      </c>
      <c r="G66" s="256">
        <v>52926</v>
      </c>
      <c r="H66" s="269">
        <v>52926</v>
      </c>
      <c r="I66" s="269">
        <f>G66-H66</f>
        <v>0</v>
      </c>
      <c r="J66" s="269">
        <f>$F66*I66</f>
        <v>0</v>
      </c>
      <c r="K66" s="269">
        <f>J66/1000000</f>
        <v>0</v>
      </c>
      <c r="L66" s="256">
        <v>969570</v>
      </c>
      <c r="M66" s="269">
        <v>969570</v>
      </c>
      <c r="N66" s="269">
        <f>L66-M66</f>
        <v>0</v>
      </c>
      <c r="O66" s="269">
        <f>$F66*N66</f>
        <v>0</v>
      </c>
      <c r="P66" s="269">
        <f>O66/1000000</f>
        <v>0</v>
      </c>
      <c r="Q66" s="827"/>
    </row>
    <row r="67" spans="2:17" s="83" customFormat="1" ht="14.25" customHeight="1">
      <c r="B67" s="299" t="s">
        <v>170</v>
      </c>
      <c r="C67" s="298"/>
      <c r="D67" s="119"/>
      <c r="E67" s="119"/>
      <c r="F67" s="271"/>
      <c r="G67" s="840"/>
      <c r="H67" s="298"/>
      <c r="I67" s="269"/>
      <c r="J67" s="269"/>
      <c r="K67" s="269"/>
      <c r="L67" s="256"/>
      <c r="M67" s="269"/>
      <c r="N67" s="269"/>
      <c r="O67" s="269"/>
      <c r="P67" s="269"/>
      <c r="Q67" s="459"/>
    </row>
    <row r="68" spans="1:17" s="83" customFormat="1" ht="14.25" customHeight="1">
      <c r="A68" s="256">
        <v>42</v>
      </c>
      <c r="B68" s="297" t="s">
        <v>15</v>
      </c>
      <c r="C68" s="298">
        <v>4865018</v>
      </c>
      <c r="D68" s="119" t="s">
        <v>12</v>
      </c>
      <c r="E68" s="91" t="s">
        <v>339</v>
      </c>
      <c r="F68" s="271">
        <v>-1000</v>
      </c>
      <c r="G68" s="256">
        <v>2541</v>
      </c>
      <c r="H68" s="269">
        <v>2392</v>
      </c>
      <c r="I68" s="269">
        <f>G68-H68</f>
        <v>149</v>
      </c>
      <c r="J68" s="269">
        <f>$F68*I68</f>
        <v>-149000</v>
      </c>
      <c r="K68" s="269">
        <f>J68/1000000</f>
        <v>-0.149</v>
      </c>
      <c r="L68" s="256">
        <v>999354</v>
      </c>
      <c r="M68" s="269">
        <v>999359</v>
      </c>
      <c r="N68" s="269">
        <f>L68-M68</f>
        <v>-5</v>
      </c>
      <c r="O68" s="269">
        <f>$F68*N68</f>
        <v>5000</v>
      </c>
      <c r="P68" s="269">
        <f>O68/1000000</f>
        <v>0.005</v>
      </c>
      <c r="Q68" s="459"/>
    </row>
    <row r="69" spans="1:17" s="83" customFormat="1" ht="14.25" customHeight="1">
      <c r="A69" s="256">
        <v>43</v>
      </c>
      <c r="B69" s="297" t="s">
        <v>16</v>
      </c>
      <c r="C69" s="298">
        <v>4864967</v>
      </c>
      <c r="D69" s="119" t="s">
        <v>12</v>
      </c>
      <c r="E69" s="91" t="s">
        <v>339</v>
      </c>
      <c r="F69" s="271">
        <v>-1000</v>
      </c>
      <c r="G69" s="256">
        <v>993955</v>
      </c>
      <c r="H69" s="269">
        <v>994346</v>
      </c>
      <c r="I69" s="269">
        <f>G69-H69</f>
        <v>-391</v>
      </c>
      <c r="J69" s="269">
        <f>$F69*I69</f>
        <v>391000</v>
      </c>
      <c r="K69" s="269">
        <f>J69/1000000</f>
        <v>0.391</v>
      </c>
      <c r="L69" s="256">
        <v>926352</v>
      </c>
      <c r="M69" s="269">
        <v>926377</v>
      </c>
      <c r="N69" s="269">
        <f>L69-M69</f>
        <v>-25</v>
      </c>
      <c r="O69" s="269">
        <f>$F69*N69</f>
        <v>25000</v>
      </c>
      <c r="P69" s="269">
        <f>O69/1000000</f>
        <v>0.025</v>
      </c>
      <c r="Q69" s="459"/>
    </row>
    <row r="70" spans="1:17" s="83" customFormat="1" ht="14.25" customHeight="1">
      <c r="A70" s="256">
        <v>44</v>
      </c>
      <c r="B70" s="297" t="s">
        <v>17</v>
      </c>
      <c r="C70" s="298">
        <v>5295144</v>
      </c>
      <c r="D70" s="119" t="s">
        <v>12</v>
      </c>
      <c r="E70" s="91" t="s">
        <v>339</v>
      </c>
      <c r="F70" s="271">
        <v>-1000</v>
      </c>
      <c r="G70" s="256">
        <v>2734</v>
      </c>
      <c r="H70" s="269">
        <v>2564</v>
      </c>
      <c r="I70" s="269">
        <f>G70-H70</f>
        <v>170</v>
      </c>
      <c r="J70" s="269">
        <f>$F70*I70</f>
        <v>-170000</v>
      </c>
      <c r="K70" s="269">
        <f>J70/1000000</f>
        <v>-0.17</v>
      </c>
      <c r="L70" s="256">
        <v>9364</v>
      </c>
      <c r="M70" s="269">
        <v>9778</v>
      </c>
      <c r="N70" s="269">
        <f>L70-M70</f>
        <v>-414</v>
      </c>
      <c r="O70" s="269">
        <f>$F70*N70</f>
        <v>414000</v>
      </c>
      <c r="P70" s="269">
        <f>O70/1000000</f>
        <v>0.414</v>
      </c>
      <c r="Q70" s="459"/>
    </row>
    <row r="71" spans="1:17" s="83" customFormat="1" ht="14.25" customHeight="1">
      <c r="A71" s="256">
        <v>45</v>
      </c>
      <c r="B71" s="297" t="s">
        <v>162</v>
      </c>
      <c r="C71" s="298">
        <v>4864964</v>
      </c>
      <c r="D71" s="119" t="s">
        <v>12</v>
      </c>
      <c r="E71" s="91" t="s">
        <v>339</v>
      </c>
      <c r="F71" s="271">
        <v>-2000</v>
      </c>
      <c r="G71" s="256">
        <v>1525</v>
      </c>
      <c r="H71" s="269">
        <v>1692</v>
      </c>
      <c r="I71" s="269">
        <f>G71-H71</f>
        <v>-167</v>
      </c>
      <c r="J71" s="269">
        <f>$F71*I71</f>
        <v>334000</v>
      </c>
      <c r="K71" s="269">
        <f>J71/1000000</f>
        <v>0.334</v>
      </c>
      <c r="L71" s="256">
        <v>996535</v>
      </c>
      <c r="M71" s="269">
        <v>996635</v>
      </c>
      <c r="N71" s="269">
        <f>L71-M71</f>
        <v>-100</v>
      </c>
      <c r="O71" s="269">
        <f>$F71*N71</f>
        <v>200000</v>
      </c>
      <c r="P71" s="269">
        <f>O71/1000000</f>
        <v>0.2</v>
      </c>
      <c r="Q71" s="459"/>
    </row>
    <row r="72" spans="2:17" s="83" customFormat="1" ht="14.25" customHeight="1">
      <c r="B72" s="299" t="s">
        <v>116</v>
      </c>
      <c r="C72" s="298"/>
      <c r="D72" s="119"/>
      <c r="E72" s="91"/>
      <c r="F72" s="828"/>
      <c r="G72" s="840"/>
      <c r="H72" s="298"/>
      <c r="I72" s="269"/>
      <c r="J72" s="269"/>
      <c r="K72" s="269"/>
      <c r="L72" s="256"/>
      <c r="M72" s="269"/>
      <c r="N72" s="269"/>
      <c r="O72" s="269"/>
      <c r="P72" s="269"/>
      <c r="Q72" s="459"/>
    </row>
    <row r="73" spans="1:17" s="83" customFormat="1" ht="14.25" customHeight="1">
      <c r="A73" s="256">
        <v>46</v>
      </c>
      <c r="B73" s="297" t="s">
        <v>359</v>
      </c>
      <c r="C73" s="298">
        <v>5128461</v>
      </c>
      <c r="D73" s="119" t="s">
        <v>12</v>
      </c>
      <c r="E73" s="91" t="s">
        <v>339</v>
      </c>
      <c r="F73" s="828">
        <v>-1000</v>
      </c>
      <c r="G73" s="256">
        <v>2137</v>
      </c>
      <c r="H73" s="269">
        <v>1698</v>
      </c>
      <c r="I73" s="269">
        <f>G73-H73</f>
        <v>439</v>
      </c>
      <c r="J73" s="269">
        <f>$F73*I73</f>
        <v>-439000</v>
      </c>
      <c r="K73" s="269">
        <f>J73/1000000</f>
        <v>-0.439</v>
      </c>
      <c r="L73" s="256">
        <v>997817</v>
      </c>
      <c r="M73" s="269">
        <v>997876</v>
      </c>
      <c r="N73" s="269">
        <f>L73-M73</f>
        <v>-59</v>
      </c>
      <c r="O73" s="269">
        <f>$F73*N73</f>
        <v>59000</v>
      </c>
      <c r="P73" s="269">
        <f>O73/1000000</f>
        <v>0.059</v>
      </c>
      <c r="Q73" s="459"/>
    </row>
    <row r="74" spans="1:17" s="83" customFormat="1" ht="14.25" customHeight="1">
      <c r="A74" s="256">
        <v>47</v>
      </c>
      <c r="B74" s="297" t="s">
        <v>172</v>
      </c>
      <c r="C74" s="298">
        <v>4865003</v>
      </c>
      <c r="D74" s="119" t="s">
        <v>12</v>
      </c>
      <c r="E74" s="91" t="s">
        <v>339</v>
      </c>
      <c r="F74" s="828">
        <v>-2000</v>
      </c>
      <c r="G74" s="256">
        <v>7856</v>
      </c>
      <c r="H74" s="269">
        <v>8022</v>
      </c>
      <c r="I74" s="269">
        <f>G74-H74</f>
        <v>-166</v>
      </c>
      <c r="J74" s="269">
        <f>$F74*I74</f>
        <v>332000</v>
      </c>
      <c r="K74" s="269">
        <f>J74/1000000</f>
        <v>0.332</v>
      </c>
      <c r="L74" s="256">
        <v>999440</v>
      </c>
      <c r="M74" s="269">
        <v>999440</v>
      </c>
      <c r="N74" s="269">
        <f>L74-M74</f>
        <v>0</v>
      </c>
      <c r="O74" s="269">
        <f>$F74*N74</f>
        <v>0</v>
      </c>
      <c r="P74" s="269">
        <f>O74/1000000</f>
        <v>0</v>
      </c>
      <c r="Q74" s="459"/>
    </row>
    <row r="75" spans="2:17" s="83" customFormat="1" ht="14.25" customHeight="1">
      <c r="B75" s="299" t="s">
        <v>361</v>
      </c>
      <c r="C75" s="298"/>
      <c r="D75" s="119"/>
      <c r="E75" s="91"/>
      <c r="F75" s="828"/>
      <c r="G75" s="840"/>
      <c r="H75" s="298"/>
      <c r="I75" s="269"/>
      <c r="J75" s="269"/>
      <c r="K75" s="269"/>
      <c r="L75" s="256"/>
      <c r="M75" s="269"/>
      <c r="N75" s="269"/>
      <c r="O75" s="269"/>
      <c r="P75" s="269"/>
      <c r="Q75" s="459"/>
    </row>
    <row r="76" spans="1:17" s="83" customFormat="1" ht="14.25" customHeight="1">
      <c r="A76" s="256">
        <v>48</v>
      </c>
      <c r="B76" s="297" t="s">
        <v>359</v>
      </c>
      <c r="C76" s="298">
        <v>4865024</v>
      </c>
      <c r="D76" s="119" t="s">
        <v>12</v>
      </c>
      <c r="E76" s="91" t="s">
        <v>339</v>
      </c>
      <c r="F76" s="826">
        <v>-2000</v>
      </c>
      <c r="G76" s="256">
        <v>6634</v>
      </c>
      <c r="H76" s="269">
        <v>6558</v>
      </c>
      <c r="I76" s="269">
        <f>G76-H76</f>
        <v>76</v>
      </c>
      <c r="J76" s="269">
        <f>$F76*I76</f>
        <v>-152000</v>
      </c>
      <c r="K76" s="269">
        <f>J76/1000000</f>
        <v>-0.152</v>
      </c>
      <c r="L76" s="256">
        <v>2310</v>
      </c>
      <c r="M76" s="269">
        <v>2311</v>
      </c>
      <c r="N76" s="269">
        <f>L76-M76</f>
        <v>-1</v>
      </c>
      <c r="O76" s="269">
        <f>$F76*N76</f>
        <v>2000</v>
      </c>
      <c r="P76" s="269">
        <f>O76/1000000</f>
        <v>0.002</v>
      </c>
      <c r="Q76" s="459"/>
    </row>
    <row r="77" spans="1:17" s="83" customFormat="1" ht="14.25" customHeight="1">
      <c r="A77" s="256">
        <v>49</v>
      </c>
      <c r="B77" s="297" t="s">
        <v>172</v>
      </c>
      <c r="C77" s="298">
        <v>4864920</v>
      </c>
      <c r="D77" s="119" t="s">
        <v>12</v>
      </c>
      <c r="E77" s="91" t="s">
        <v>339</v>
      </c>
      <c r="F77" s="826">
        <v>-2000</v>
      </c>
      <c r="G77" s="256">
        <v>3375</v>
      </c>
      <c r="H77" s="269">
        <v>3352</v>
      </c>
      <c r="I77" s="269">
        <f>G77-H77</f>
        <v>23</v>
      </c>
      <c r="J77" s="269">
        <f>$F77*I77</f>
        <v>-46000</v>
      </c>
      <c r="K77" s="269">
        <f>J77/1000000</f>
        <v>-0.046</v>
      </c>
      <c r="L77" s="256">
        <v>1276</v>
      </c>
      <c r="M77" s="269">
        <v>1277</v>
      </c>
      <c r="N77" s="269">
        <f>L77-M77</f>
        <v>-1</v>
      </c>
      <c r="O77" s="269">
        <f>$F77*N77</f>
        <v>2000</v>
      </c>
      <c r="P77" s="269">
        <f>O77/1000000</f>
        <v>0.002</v>
      </c>
      <c r="Q77" s="459"/>
    </row>
    <row r="78" spans="1:17" s="83" customFormat="1" ht="14.25" customHeight="1">
      <c r="A78" s="256">
        <v>50</v>
      </c>
      <c r="B78" s="299" t="s">
        <v>367</v>
      </c>
      <c r="C78" s="298"/>
      <c r="D78" s="119"/>
      <c r="E78" s="91"/>
      <c r="F78" s="826"/>
      <c r="G78" s="256"/>
      <c r="H78" s="269"/>
      <c r="I78" s="269"/>
      <c r="J78" s="269"/>
      <c r="K78" s="269"/>
      <c r="L78" s="256"/>
      <c r="M78" s="269"/>
      <c r="N78" s="269"/>
      <c r="O78" s="269"/>
      <c r="P78" s="269"/>
      <c r="Q78" s="459"/>
    </row>
    <row r="79" spans="1:17" s="83" customFormat="1" ht="14.25" customHeight="1">
      <c r="A79" s="256">
        <v>51</v>
      </c>
      <c r="B79" s="297" t="s">
        <v>359</v>
      </c>
      <c r="C79" s="298">
        <v>5128414</v>
      </c>
      <c r="D79" s="119" t="s">
        <v>12</v>
      </c>
      <c r="E79" s="91" t="s">
        <v>339</v>
      </c>
      <c r="F79" s="826">
        <v>-1000</v>
      </c>
      <c r="G79" s="256">
        <v>917438</v>
      </c>
      <c r="H79" s="269">
        <v>917438</v>
      </c>
      <c r="I79" s="269">
        <f>G79-H79</f>
        <v>0</v>
      </c>
      <c r="J79" s="269">
        <f>$F79*I79</f>
        <v>0</v>
      </c>
      <c r="K79" s="269">
        <f>J79/1000000</f>
        <v>0</v>
      </c>
      <c r="L79" s="256">
        <v>981058</v>
      </c>
      <c r="M79" s="269">
        <v>981356</v>
      </c>
      <c r="N79" s="269">
        <f>L79-M79</f>
        <v>-298</v>
      </c>
      <c r="O79" s="269">
        <f>$F79*N79</f>
        <v>298000</v>
      </c>
      <c r="P79" s="269">
        <f>O79/1000000</f>
        <v>0.298</v>
      </c>
      <c r="Q79" s="459"/>
    </row>
    <row r="80" spans="1:17" s="83" customFormat="1" ht="14.25" customHeight="1">
      <c r="A80" s="256">
        <v>52</v>
      </c>
      <c r="B80" s="297" t="s">
        <v>172</v>
      </c>
      <c r="C80" s="298">
        <v>4902504</v>
      </c>
      <c r="D80" s="119" t="s">
        <v>12</v>
      </c>
      <c r="E80" s="91" t="s">
        <v>339</v>
      </c>
      <c r="F80" s="826">
        <v>-1000</v>
      </c>
      <c r="G80" s="256">
        <v>8</v>
      </c>
      <c r="H80" s="269">
        <v>8</v>
      </c>
      <c r="I80" s="269">
        <f>G80-H80</f>
        <v>0</v>
      </c>
      <c r="J80" s="269">
        <f>$F80*I80</f>
        <v>0</v>
      </c>
      <c r="K80" s="269">
        <f>J80/1000000</f>
        <v>0</v>
      </c>
      <c r="L80" s="256">
        <v>996520</v>
      </c>
      <c r="M80" s="269">
        <v>996821</v>
      </c>
      <c r="N80" s="269">
        <f>L80-M80</f>
        <v>-301</v>
      </c>
      <c r="O80" s="269">
        <f>$F80*N80</f>
        <v>301000</v>
      </c>
      <c r="P80" s="269">
        <f>O80/1000000</f>
        <v>0.301</v>
      </c>
      <c r="Q80" s="459"/>
    </row>
    <row r="81" spans="1:17" s="83" customFormat="1" ht="14.25" customHeight="1">
      <c r="A81" s="256">
        <v>53</v>
      </c>
      <c r="B81" s="297" t="s">
        <v>424</v>
      </c>
      <c r="C81" s="298">
        <v>5128426</v>
      </c>
      <c r="D81" s="119" t="s">
        <v>12</v>
      </c>
      <c r="E81" s="91" t="s">
        <v>339</v>
      </c>
      <c r="F81" s="826">
        <v>-1000</v>
      </c>
      <c r="G81" s="256">
        <v>468</v>
      </c>
      <c r="H81" s="269">
        <v>468</v>
      </c>
      <c r="I81" s="269">
        <f>G81-H81</f>
        <v>0</v>
      </c>
      <c r="J81" s="269">
        <f>$F81*I81</f>
        <v>0</v>
      </c>
      <c r="K81" s="269">
        <f>J81/1000000</f>
        <v>0</v>
      </c>
      <c r="L81" s="256">
        <v>989917</v>
      </c>
      <c r="M81" s="269">
        <v>991581</v>
      </c>
      <c r="N81" s="269">
        <f>L81-M81</f>
        <v>-1664</v>
      </c>
      <c r="O81" s="269">
        <f>$F81*N81</f>
        <v>1664000</v>
      </c>
      <c r="P81" s="269">
        <f>O81/1000000</f>
        <v>1.664</v>
      </c>
      <c r="Q81" s="459"/>
    </row>
    <row r="82" spans="2:17" s="83" customFormat="1" ht="14.25" customHeight="1">
      <c r="B82" s="299" t="s">
        <v>376</v>
      </c>
      <c r="C82" s="298"/>
      <c r="D82" s="119"/>
      <c r="E82" s="91"/>
      <c r="F82" s="826"/>
      <c r="G82" s="256"/>
      <c r="H82" s="269"/>
      <c r="I82" s="269"/>
      <c r="J82" s="269"/>
      <c r="K82" s="269"/>
      <c r="L82" s="256"/>
      <c r="M82" s="269"/>
      <c r="N82" s="269"/>
      <c r="O82" s="269"/>
      <c r="P82" s="269"/>
      <c r="Q82" s="459"/>
    </row>
    <row r="83" spans="1:17" s="83" customFormat="1" ht="14.25" customHeight="1">
      <c r="A83" s="256">
        <v>54</v>
      </c>
      <c r="B83" s="297" t="s">
        <v>377</v>
      </c>
      <c r="C83" s="298">
        <v>5100228</v>
      </c>
      <c r="D83" s="119" t="s">
        <v>12</v>
      </c>
      <c r="E83" s="91" t="s">
        <v>339</v>
      </c>
      <c r="F83" s="826">
        <v>800</v>
      </c>
      <c r="G83" s="256">
        <v>993087</v>
      </c>
      <c r="H83" s="269">
        <v>993087</v>
      </c>
      <c r="I83" s="269">
        <f aca="true" t="shared" si="12" ref="I83:I88">G83-H83</f>
        <v>0</v>
      </c>
      <c r="J83" s="269">
        <f aca="true" t="shared" si="13" ref="J83:J88">$F83*I83</f>
        <v>0</v>
      </c>
      <c r="K83" s="269">
        <f aca="true" t="shared" si="14" ref="K83:K88">J83/1000000</f>
        <v>0</v>
      </c>
      <c r="L83" s="256">
        <v>993087</v>
      </c>
      <c r="M83" s="269">
        <v>993087</v>
      </c>
      <c r="N83" s="269">
        <f aca="true" t="shared" si="15" ref="N83:N88">L83-M83</f>
        <v>0</v>
      </c>
      <c r="O83" s="269">
        <f aca="true" t="shared" si="16" ref="O83:O88">$F83*N83</f>
        <v>0</v>
      </c>
      <c r="P83" s="269">
        <f aca="true" t="shared" si="17" ref="P83:P88">O83/1000000</f>
        <v>0</v>
      </c>
      <c r="Q83" s="459"/>
    </row>
    <row r="84" spans="1:17" s="83" customFormat="1" ht="14.25" customHeight="1">
      <c r="A84" s="256">
        <v>55</v>
      </c>
      <c r="B84" s="297" t="s">
        <v>378</v>
      </c>
      <c r="C84" s="298">
        <v>4865026</v>
      </c>
      <c r="D84" s="119" t="s">
        <v>12</v>
      </c>
      <c r="E84" s="91" t="s">
        <v>339</v>
      </c>
      <c r="F84" s="826">
        <v>800</v>
      </c>
      <c r="G84" s="256">
        <v>996857</v>
      </c>
      <c r="H84" s="269">
        <v>996782</v>
      </c>
      <c r="I84" s="269">
        <f t="shared" si="12"/>
        <v>75</v>
      </c>
      <c r="J84" s="269">
        <f t="shared" si="13"/>
        <v>60000</v>
      </c>
      <c r="K84" s="269">
        <f t="shared" si="14"/>
        <v>0.06</v>
      </c>
      <c r="L84" s="256">
        <v>414</v>
      </c>
      <c r="M84" s="269">
        <v>414</v>
      </c>
      <c r="N84" s="269">
        <f t="shared" si="15"/>
        <v>0</v>
      </c>
      <c r="O84" s="269">
        <f t="shared" si="16"/>
        <v>0</v>
      </c>
      <c r="P84" s="269">
        <f t="shared" si="17"/>
        <v>0</v>
      </c>
      <c r="Q84" s="459"/>
    </row>
    <row r="85" spans="1:17" s="83" customFormat="1" ht="14.25" customHeight="1">
      <c r="A85" s="256">
        <v>56</v>
      </c>
      <c r="B85" s="297" t="s">
        <v>353</v>
      </c>
      <c r="C85" s="298">
        <v>5100233</v>
      </c>
      <c r="D85" s="119" t="s">
        <v>12</v>
      </c>
      <c r="E85" s="91" t="s">
        <v>339</v>
      </c>
      <c r="F85" s="826">
        <v>800</v>
      </c>
      <c r="G85" s="256">
        <v>981691</v>
      </c>
      <c r="H85" s="269">
        <v>982352</v>
      </c>
      <c r="I85" s="269">
        <f t="shared" si="12"/>
        <v>-661</v>
      </c>
      <c r="J85" s="269">
        <f t="shared" si="13"/>
        <v>-528800</v>
      </c>
      <c r="K85" s="269">
        <f t="shared" si="14"/>
        <v>-0.5288</v>
      </c>
      <c r="L85" s="256">
        <v>999839</v>
      </c>
      <c r="M85" s="269">
        <v>999839</v>
      </c>
      <c r="N85" s="269">
        <f t="shared" si="15"/>
        <v>0</v>
      </c>
      <c r="O85" s="269">
        <f t="shared" si="16"/>
        <v>0</v>
      </c>
      <c r="P85" s="269">
        <f t="shared" si="17"/>
        <v>0</v>
      </c>
      <c r="Q85" s="459"/>
    </row>
    <row r="86" spans="1:17" s="83" customFormat="1" ht="14.25" customHeight="1">
      <c r="A86" s="256">
        <v>57</v>
      </c>
      <c r="B86" s="297" t="s">
        <v>381</v>
      </c>
      <c r="C86" s="298">
        <v>4864971</v>
      </c>
      <c r="D86" s="119" t="s">
        <v>12</v>
      </c>
      <c r="E86" s="91" t="s">
        <v>339</v>
      </c>
      <c r="F86" s="826">
        <v>-800</v>
      </c>
      <c r="G86" s="256">
        <v>0</v>
      </c>
      <c r="H86" s="269">
        <v>0</v>
      </c>
      <c r="I86" s="269">
        <f t="shared" si="12"/>
        <v>0</v>
      </c>
      <c r="J86" s="269">
        <f t="shared" si="13"/>
        <v>0</v>
      </c>
      <c r="K86" s="269">
        <f t="shared" si="14"/>
        <v>0</v>
      </c>
      <c r="L86" s="256">
        <v>0</v>
      </c>
      <c r="M86" s="269">
        <v>0</v>
      </c>
      <c r="N86" s="269">
        <f t="shared" si="15"/>
        <v>0</v>
      </c>
      <c r="O86" s="269">
        <f t="shared" si="16"/>
        <v>0</v>
      </c>
      <c r="P86" s="269">
        <f t="shared" si="17"/>
        <v>0</v>
      </c>
      <c r="Q86" s="459"/>
    </row>
    <row r="87" spans="1:17" s="83" customFormat="1" ht="14.25" customHeight="1">
      <c r="A87" s="256">
        <v>58</v>
      </c>
      <c r="B87" s="297" t="s">
        <v>425</v>
      </c>
      <c r="C87" s="298">
        <v>4865049</v>
      </c>
      <c r="D87" s="119" t="s">
        <v>12</v>
      </c>
      <c r="E87" s="91" t="s">
        <v>339</v>
      </c>
      <c r="F87" s="826">
        <v>800</v>
      </c>
      <c r="G87" s="256">
        <v>1515</v>
      </c>
      <c r="H87" s="269">
        <v>1451</v>
      </c>
      <c r="I87" s="269">
        <f t="shared" si="12"/>
        <v>64</v>
      </c>
      <c r="J87" s="269">
        <f t="shared" si="13"/>
        <v>51200</v>
      </c>
      <c r="K87" s="269">
        <f t="shared" si="14"/>
        <v>0.0512</v>
      </c>
      <c r="L87" s="256">
        <v>999817</v>
      </c>
      <c r="M87" s="269">
        <v>999817</v>
      </c>
      <c r="N87" s="269">
        <f t="shared" si="15"/>
        <v>0</v>
      </c>
      <c r="O87" s="269">
        <f t="shared" si="16"/>
        <v>0</v>
      </c>
      <c r="P87" s="269">
        <f t="shared" si="17"/>
        <v>0</v>
      </c>
      <c r="Q87" s="459"/>
    </row>
    <row r="88" spans="1:17" s="83" customFormat="1" ht="14.25" customHeight="1">
      <c r="A88" s="256">
        <v>59</v>
      </c>
      <c r="B88" s="297" t="s">
        <v>426</v>
      </c>
      <c r="C88" s="298">
        <v>5128436</v>
      </c>
      <c r="D88" s="119" t="s">
        <v>12</v>
      </c>
      <c r="E88" s="91" t="s">
        <v>339</v>
      </c>
      <c r="F88" s="826">
        <v>800</v>
      </c>
      <c r="G88" s="256">
        <v>999863</v>
      </c>
      <c r="H88" s="269">
        <v>1000234</v>
      </c>
      <c r="I88" s="269">
        <f t="shared" si="12"/>
        <v>-371</v>
      </c>
      <c r="J88" s="269">
        <f t="shared" si="13"/>
        <v>-296800</v>
      </c>
      <c r="K88" s="269">
        <f t="shared" si="14"/>
        <v>-0.2968</v>
      </c>
      <c r="L88" s="256">
        <v>999991</v>
      </c>
      <c r="M88" s="269">
        <v>999991</v>
      </c>
      <c r="N88" s="269">
        <f t="shared" si="15"/>
        <v>0</v>
      </c>
      <c r="O88" s="269">
        <f t="shared" si="16"/>
        <v>0</v>
      </c>
      <c r="P88" s="269">
        <f t="shared" si="17"/>
        <v>0</v>
      </c>
      <c r="Q88" s="459"/>
    </row>
    <row r="89" spans="2:17" s="83" customFormat="1" ht="14.25" customHeight="1">
      <c r="B89" s="268" t="s">
        <v>102</v>
      </c>
      <c r="C89" s="298"/>
      <c r="D89" s="79"/>
      <c r="E89" s="79"/>
      <c r="F89" s="828"/>
      <c r="G89" s="840"/>
      <c r="H89" s="298"/>
      <c r="I89" s="269"/>
      <c r="J89" s="269"/>
      <c r="K89" s="269"/>
      <c r="L89" s="256"/>
      <c r="M89" s="269"/>
      <c r="N89" s="269"/>
      <c r="O89" s="269"/>
      <c r="P89" s="269"/>
      <c r="Q89" s="459"/>
    </row>
    <row r="90" spans="1:17" s="83" customFormat="1" ht="14.25" customHeight="1">
      <c r="A90" s="256">
        <v>60</v>
      </c>
      <c r="B90" s="297" t="s">
        <v>113</v>
      </c>
      <c r="C90" s="298">
        <v>4864951</v>
      </c>
      <c r="D90" s="119" t="s">
        <v>12</v>
      </c>
      <c r="E90" s="91" t="s">
        <v>339</v>
      </c>
      <c r="F90" s="271">
        <v>1000</v>
      </c>
      <c r="G90" s="256">
        <v>966152</v>
      </c>
      <c r="H90" s="269">
        <v>967264</v>
      </c>
      <c r="I90" s="269">
        <f>G90-H90</f>
        <v>-1112</v>
      </c>
      <c r="J90" s="269">
        <f>$F90*I90</f>
        <v>-1112000</v>
      </c>
      <c r="K90" s="269">
        <f>J90/1000000</f>
        <v>-1.112</v>
      </c>
      <c r="L90" s="256">
        <v>31712</v>
      </c>
      <c r="M90" s="269">
        <v>31720</v>
      </c>
      <c r="N90" s="269">
        <f>L90-M90</f>
        <v>-8</v>
      </c>
      <c r="O90" s="269">
        <f>$F90*N90</f>
        <v>-8000</v>
      </c>
      <c r="P90" s="269">
        <f>O90/1000000</f>
        <v>-0.008</v>
      </c>
      <c r="Q90" s="459"/>
    </row>
    <row r="91" spans="1:17" ht="17.25" customHeight="1">
      <c r="A91" s="256">
        <v>61</v>
      </c>
      <c r="B91" s="297" t="s">
        <v>114</v>
      </c>
      <c r="C91" s="298">
        <v>4865016</v>
      </c>
      <c r="D91" s="119" t="s">
        <v>12</v>
      </c>
      <c r="E91" s="91" t="s">
        <v>339</v>
      </c>
      <c r="F91" s="305">
        <v>800</v>
      </c>
      <c r="G91" s="326">
        <v>7</v>
      </c>
      <c r="H91" s="265">
        <v>7</v>
      </c>
      <c r="I91" s="307">
        <f>G91-H91</f>
        <v>0</v>
      </c>
      <c r="J91" s="307">
        <f>$F91*I91</f>
        <v>0</v>
      </c>
      <c r="K91" s="307">
        <f>J91/1000000</f>
        <v>0</v>
      </c>
      <c r="L91" s="326">
        <v>999722</v>
      </c>
      <c r="M91" s="265">
        <v>999722</v>
      </c>
      <c r="N91" s="307">
        <f>L91-M91</f>
        <v>0</v>
      </c>
      <c r="O91" s="307">
        <f>$F91*N91</f>
        <v>0</v>
      </c>
      <c r="P91" s="307">
        <f>O91/1000000</f>
        <v>0</v>
      </c>
      <c r="Q91" s="458"/>
    </row>
    <row r="92" spans="1:17" ht="19.5" customHeight="1">
      <c r="A92" s="256"/>
      <c r="B92" s="299" t="s">
        <v>171</v>
      </c>
      <c r="C92" s="298"/>
      <c r="D92" s="119"/>
      <c r="E92" s="119"/>
      <c r="F92" s="305"/>
      <c r="G92" s="405"/>
      <c r="H92" s="298"/>
      <c r="I92" s="307"/>
      <c r="J92" s="307"/>
      <c r="K92" s="307"/>
      <c r="L92" s="309"/>
      <c r="M92" s="307"/>
      <c r="N92" s="307"/>
      <c r="O92" s="307"/>
      <c r="P92" s="307"/>
      <c r="Q92" s="447"/>
    </row>
    <row r="93" spans="1:17" ht="19.5" customHeight="1">
      <c r="A93" s="256">
        <v>62</v>
      </c>
      <c r="B93" s="297" t="s">
        <v>35</v>
      </c>
      <c r="C93" s="298">
        <v>4864966</v>
      </c>
      <c r="D93" s="119" t="s">
        <v>12</v>
      </c>
      <c r="E93" s="91" t="s">
        <v>339</v>
      </c>
      <c r="F93" s="305">
        <v>-1000</v>
      </c>
      <c r="G93" s="326">
        <v>3814</v>
      </c>
      <c r="H93" s="265">
        <v>1499</v>
      </c>
      <c r="I93" s="307">
        <f>G93-H93</f>
        <v>2315</v>
      </c>
      <c r="J93" s="307">
        <f>$F93*I93</f>
        <v>-2315000</v>
      </c>
      <c r="K93" s="307">
        <f>J93/1000000</f>
        <v>-2.315</v>
      </c>
      <c r="L93" s="326">
        <v>684</v>
      </c>
      <c r="M93" s="265">
        <v>684</v>
      </c>
      <c r="N93" s="307">
        <f>L93-M93</f>
        <v>0</v>
      </c>
      <c r="O93" s="307">
        <f>$F93*N93</f>
        <v>0</v>
      </c>
      <c r="P93" s="307">
        <f>O93/1000000</f>
        <v>0</v>
      </c>
      <c r="Q93" s="447"/>
    </row>
    <row r="94" spans="1:17" ht="17.25" customHeight="1">
      <c r="A94" s="256">
        <v>63</v>
      </c>
      <c r="B94" s="297" t="s">
        <v>172</v>
      </c>
      <c r="C94" s="298">
        <v>4865020</v>
      </c>
      <c r="D94" s="119" t="s">
        <v>12</v>
      </c>
      <c r="E94" s="91" t="s">
        <v>339</v>
      </c>
      <c r="F94" s="305">
        <v>-1000</v>
      </c>
      <c r="G94" s="326">
        <v>18145</v>
      </c>
      <c r="H94" s="265">
        <v>16941</v>
      </c>
      <c r="I94" s="307">
        <f>G94-H94</f>
        <v>1204</v>
      </c>
      <c r="J94" s="307">
        <f>$F94*I94</f>
        <v>-1204000</v>
      </c>
      <c r="K94" s="307">
        <f>J94/1000000</f>
        <v>-1.204</v>
      </c>
      <c r="L94" s="326">
        <v>168</v>
      </c>
      <c r="M94" s="265">
        <v>168</v>
      </c>
      <c r="N94" s="307">
        <f>L94-M94</f>
        <v>0</v>
      </c>
      <c r="O94" s="307">
        <f>$F94*N94</f>
        <v>0</v>
      </c>
      <c r="P94" s="307">
        <f>O94/1000000</f>
        <v>0</v>
      </c>
      <c r="Q94" s="447"/>
    </row>
    <row r="95" spans="1:17" ht="17.25" customHeight="1">
      <c r="A95" s="256">
        <v>64</v>
      </c>
      <c r="B95" s="297" t="s">
        <v>424</v>
      </c>
      <c r="C95" s="298">
        <v>4864999</v>
      </c>
      <c r="D95" s="119" t="s">
        <v>12</v>
      </c>
      <c r="E95" s="91" t="s">
        <v>339</v>
      </c>
      <c r="F95" s="305">
        <v>-1000</v>
      </c>
      <c r="G95" s="326">
        <v>50151</v>
      </c>
      <c r="H95" s="265">
        <v>49090</v>
      </c>
      <c r="I95" s="307">
        <f>G95-H95</f>
        <v>1061</v>
      </c>
      <c r="J95" s="307">
        <f>$F95*I95</f>
        <v>-1061000</v>
      </c>
      <c r="K95" s="307">
        <f>J95/1000000</f>
        <v>-1.061</v>
      </c>
      <c r="L95" s="326">
        <v>503</v>
      </c>
      <c r="M95" s="265">
        <v>503</v>
      </c>
      <c r="N95" s="307">
        <f>L95-M95</f>
        <v>0</v>
      </c>
      <c r="O95" s="307">
        <f>$F95*N95</f>
        <v>0</v>
      </c>
      <c r="P95" s="307">
        <f>O95/1000000</f>
        <v>0</v>
      </c>
      <c r="Q95" s="447"/>
    </row>
    <row r="96" spans="1:17" ht="15.75" customHeight="1">
      <c r="A96" s="256"/>
      <c r="B96" s="302" t="s">
        <v>26</v>
      </c>
      <c r="C96" s="271"/>
      <c r="D96" s="50"/>
      <c r="E96" s="50"/>
      <c r="F96" s="305"/>
      <c r="G96" s="405"/>
      <c r="H96" s="298"/>
      <c r="I96" s="307"/>
      <c r="J96" s="307"/>
      <c r="K96" s="307"/>
      <c r="L96" s="309"/>
      <c r="M96" s="307"/>
      <c r="N96" s="307"/>
      <c r="O96" s="307"/>
      <c r="P96" s="307"/>
      <c r="Q96" s="447"/>
    </row>
    <row r="97" spans="1:17" ht="21" customHeight="1">
      <c r="A97" s="256">
        <v>65</v>
      </c>
      <c r="B97" s="83" t="s">
        <v>78</v>
      </c>
      <c r="C97" s="320">
        <v>5295192</v>
      </c>
      <c r="D97" s="312" t="s">
        <v>12</v>
      </c>
      <c r="E97" s="312" t="s">
        <v>339</v>
      </c>
      <c r="F97" s="320">
        <v>100</v>
      </c>
      <c r="G97" s="326">
        <v>11004</v>
      </c>
      <c r="H97" s="265">
        <v>10693</v>
      </c>
      <c r="I97" s="327">
        <f>G97-H97</f>
        <v>311</v>
      </c>
      <c r="J97" s="327">
        <f>$F97*I97</f>
        <v>31100</v>
      </c>
      <c r="K97" s="328">
        <f>J97/1000000</f>
        <v>0.0311</v>
      </c>
      <c r="L97" s="326">
        <v>103037</v>
      </c>
      <c r="M97" s="265">
        <v>101894</v>
      </c>
      <c r="N97" s="327">
        <f>L97-M97</f>
        <v>1143</v>
      </c>
      <c r="O97" s="327">
        <f>$F97*N97</f>
        <v>114300</v>
      </c>
      <c r="P97" s="328">
        <f>O97/1000000</f>
        <v>0.1143</v>
      </c>
      <c r="Q97" s="447"/>
    </row>
    <row r="98" spans="1:17" ht="15.75" customHeight="1">
      <c r="A98" s="256">
        <v>66</v>
      </c>
      <c r="B98" s="299" t="s">
        <v>46</v>
      </c>
      <c r="C98" s="298"/>
      <c r="D98" s="119"/>
      <c r="E98" s="119"/>
      <c r="F98" s="305"/>
      <c r="G98" s="405"/>
      <c r="H98" s="298"/>
      <c r="I98" s="307"/>
      <c r="J98" s="307"/>
      <c r="K98" s="307"/>
      <c r="L98" s="309"/>
      <c r="M98" s="307"/>
      <c r="N98" s="307"/>
      <c r="O98" s="307"/>
      <c r="P98" s="307"/>
      <c r="Q98" s="447"/>
    </row>
    <row r="99" spans="1:17" ht="18" customHeight="1">
      <c r="A99" s="256">
        <v>67</v>
      </c>
      <c r="B99" s="297" t="s">
        <v>340</v>
      </c>
      <c r="C99" s="298">
        <v>4865149</v>
      </c>
      <c r="D99" s="119" t="s">
        <v>12</v>
      </c>
      <c r="E99" s="91" t="s">
        <v>339</v>
      </c>
      <c r="F99" s="305">
        <v>187.5</v>
      </c>
      <c r="G99" s="326">
        <v>999806</v>
      </c>
      <c r="H99" s="265">
        <v>999830</v>
      </c>
      <c r="I99" s="307">
        <f>G99-H99</f>
        <v>-24</v>
      </c>
      <c r="J99" s="307">
        <f>$F99*I99</f>
        <v>-4500</v>
      </c>
      <c r="K99" s="307">
        <f>J99/1000000</f>
        <v>-0.0045</v>
      </c>
      <c r="L99" s="326">
        <v>999934</v>
      </c>
      <c r="M99" s="327">
        <v>999934</v>
      </c>
      <c r="N99" s="307">
        <f>L99-M99</f>
        <v>0</v>
      </c>
      <c r="O99" s="307">
        <f>$F99*N99</f>
        <v>0</v>
      </c>
      <c r="P99" s="307">
        <f>O99/1000000</f>
        <v>0</v>
      </c>
      <c r="Q99" s="448"/>
    </row>
    <row r="100" spans="1:17" ht="18" customHeight="1">
      <c r="A100" s="256">
        <v>68</v>
      </c>
      <c r="B100" s="297" t="s">
        <v>433</v>
      </c>
      <c r="C100" s="298">
        <v>5295156</v>
      </c>
      <c r="D100" s="119" t="s">
        <v>12</v>
      </c>
      <c r="E100" s="91" t="s">
        <v>339</v>
      </c>
      <c r="F100" s="305">
        <v>400</v>
      </c>
      <c r="G100" s="326">
        <v>8626</v>
      </c>
      <c r="H100" s="265">
        <v>8114</v>
      </c>
      <c r="I100" s="307">
        <f>G100-H100</f>
        <v>512</v>
      </c>
      <c r="J100" s="307">
        <f>$F100*I100</f>
        <v>204800</v>
      </c>
      <c r="K100" s="307">
        <f>J100/1000000</f>
        <v>0.2048</v>
      </c>
      <c r="L100" s="326">
        <v>993849</v>
      </c>
      <c r="M100" s="327">
        <v>993838</v>
      </c>
      <c r="N100" s="307">
        <f>L100-M100</f>
        <v>11</v>
      </c>
      <c r="O100" s="307">
        <f>$F100*N100</f>
        <v>4400</v>
      </c>
      <c r="P100" s="307">
        <f>O100/1000000</f>
        <v>0.0044</v>
      </c>
      <c r="Q100" s="448"/>
    </row>
    <row r="101" spans="1:17" ht="18" customHeight="1">
      <c r="A101" s="256">
        <v>69</v>
      </c>
      <c r="B101" s="297" t="s">
        <v>434</v>
      </c>
      <c r="C101" s="298">
        <v>5295157</v>
      </c>
      <c r="D101" s="119" t="s">
        <v>12</v>
      </c>
      <c r="E101" s="91" t="s">
        <v>339</v>
      </c>
      <c r="F101" s="305">
        <v>400</v>
      </c>
      <c r="G101" s="326">
        <v>997008</v>
      </c>
      <c r="H101" s="265">
        <v>996455</v>
      </c>
      <c r="I101" s="307">
        <f>G101-H101</f>
        <v>553</v>
      </c>
      <c r="J101" s="307">
        <f>$F101*I101</f>
        <v>221200</v>
      </c>
      <c r="K101" s="307">
        <f>J101/1000000</f>
        <v>0.2212</v>
      </c>
      <c r="L101" s="326">
        <v>70239</v>
      </c>
      <c r="M101" s="327">
        <v>70236</v>
      </c>
      <c r="N101" s="307">
        <f>L101-M101</f>
        <v>3</v>
      </c>
      <c r="O101" s="307">
        <f>$F101*N101</f>
        <v>1200</v>
      </c>
      <c r="P101" s="307">
        <f>O101/1000000</f>
        <v>0.0012</v>
      </c>
      <c r="Q101" s="448"/>
    </row>
    <row r="102" spans="1:17" ht="16.5" customHeight="1">
      <c r="A102" s="256"/>
      <c r="B102" s="302" t="s">
        <v>34</v>
      </c>
      <c r="C102" s="320"/>
      <c r="D102" s="334"/>
      <c r="E102" s="312"/>
      <c r="F102" s="320"/>
      <c r="G102" s="409"/>
      <c r="H102" s="265"/>
      <c r="I102" s="327"/>
      <c r="J102" s="327"/>
      <c r="K102" s="328"/>
      <c r="L102" s="326"/>
      <c r="M102" s="327"/>
      <c r="N102" s="327"/>
      <c r="O102" s="327"/>
      <c r="P102" s="328"/>
      <c r="Q102" s="447"/>
    </row>
    <row r="103" spans="1:17" ht="18" customHeight="1">
      <c r="A103" s="256">
        <v>70</v>
      </c>
      <c r="B103" s="768" t="s">
        <v>353</v>
      </c>
      <c r="C103" s="320">
        <v>5128439</v>
      </c>
      <c r="D103" s="333" t="s">
        <v>12</v>
      </c>
      <c r="E103" s="312" t="s">
        <v>339</v>
      </c>
      <c r="F103" s="320">
        <v>800</v>
      </c>
      <c r="G103" s="326">
        <v>972115</v>
      </c>
      <c r="H103" s="265">
        <v>973823</v>
      </c>
      <c r="I103" s="307">
        <f>G103-H103</f>
        <v>-1708</v>
      </c>
      <c r="J103" s="327">
        <f>$F103*I103</f>
        <v>-1366400</v>
      </c>
      <c r="K103" s="328">
        <f>J103/1000000</f>
        <v>-1.3664</v>
      </c>
      <c r="L103" s="326">
        <v>998693</v>
      </c>
      <c r="M103" s="265">
        <v>998693</v>
      </c>
      <c r="N103" s="327">
        <f>L103-M103</f>
        <v>0</v>
      </c>
      <c r="O103" s="327">
        <f>$F103*N103</f>
        <v>0</v>
      </c>
      <c r="P103" s="328">
        <f>O103/1000000</f>
        <v>0</v>
      </c>
      <c r="Q103" s="458"/>
    </row>
    <row r="104" spans="1:17" ht="18" customHeight="1">
      <c r="A104" s="256"/>
      <c r="B104" s="684" t="s">
        <v>430</v>
      </c>
      <c r="C104" s="320"/>
      <c r="D104" s="333"/>
      <c r="E104" s="312"/>
      <c r="F104" s="320"/>
      <c r="G104" s="326"/>
      <c r="H104" s="265"/>
      <c r="I104" s="327"/>
      <c r="J104" s="327"/>
      <c r="K104" s="327"/>
      <c r="L104" s="326"/>
      <c r="M104" s="265"/>
      <c r="N104" s="327"/>
      <c r="O104" s="327"/>
      <c r="P104" s="327"/>
      <c r="Q104" s="458"/>
    </row>
    <row r="105" spans="1:17" ht="18" customHeight="1">
      <c r="A105" s="256">
        <v>70</v>
      </c>
      <c r="B105" s="685" t="s">
        <v>431</v>
      </c>
      <c r="C105" s="320">
        <v>5295127</v>
      </c>
      <c r="D105" s="333" t="s">
        <v>12</v>
      </c>
      <c r="E105" s="312" t="s">
        <v>339</v>
      </c>
      <c r="F105" s="320">
        <v>100</v>
      </c>
      <c r="G105" s="326">
        <v>344746</v>
      </c>
      <c r="H105" s="265">
        <v>344184</v>
      </c>
      <c r="I105" s="307">
        <f aca="true" t="shared" si="18" ref="I105:I123">G105-H105</f>
        <v>562</v>
      </c>
      <c r="J105" s="327">
        <f>$F105*I105</f>
        <v>56200</v>
      </c>
      <c r="K105" s="328">
        <f>J105/1000000</f>
        <v>0.0562</v>
      </c>
      <c r="L105" s="326">
        <v>1001980</v>
      </c>
      <c r="M105" s="265">
        <v>998990</v>
      </c>
      <c r="N105" s="327">
        <f>L105-M105</f>
        <v>2990</v>
      </c>
      <c r="O105" s="327">
        <f>$F105*N105</f>
        <v>299000</v>
      </c>
      <c r="P105" s="328">
        <f>O105/1000000</f>
        <v>0.299</v>
      </c>
      <c r="Q105" s="458"/>
    </row>
    <row r="106" spans="1:17" ht="18" customHeight="1">
      <c r="A106" s="256">
        <v>71</v>
      </c>
      <c r="B106" s="685" t="s">
        <v>435</v>
      </c>
      <c r="C106" s="320">
        <v>5128400</v>
      </c>
      <c r="D106" s="333" t="s">
        <v>12</v>
      </c>
      <c r="E106" s="312" t="s">
        <v>339</v>
      </c>
      <c r="F106" s="320">
        <v>1000</v>
      </c>
      <c r="G106" s="326">
        <v>4723</v>
      </c>
      <c r="H106" s="265">
        <v>4640</v>
      </c>
      <c r="I106" s="307">
        <f t="shared" si="18"/>
        <v>83</v>
      </c>
      <c r="J106" s="327">
        <f>$F106*I106</f>
        <v>83000</v>
      </c>
      <c r="K106" s="328">
        <f>J106/1000000</f>
        <v>0.083</v>
      </c>
      <c r="L106" s="326">
        <v>1921</v>
      </c>
      <c r="M106" s="265">
        <v>1444</v>
      </c>
      <c r="N106" s="327">
        <f>L106-M106</f>
        <v>477</v>
      </c>
      <c r="O106" s="327">
        <f>$F106*N106</f>
        <v>477000</v>
      </c>
      <c r="P106" s="328">
        <f>O106/1000000</f>
        <v>0.477</v>
      </c>
      <c r="Q106" s="458"/>
    </row>
    <row r="107" spans="2:17" ht="18" customHeight="1">
      <c r="B107" s="302" t="s">
        <v>183</v>
      </c>
      <c r="C107" s="320"/>
      <c r="D107" s="333"/>
      <c r="E107" s="312"/>
      <c r="F107" s="320"/>
      <c r="G107" s="409"/>
      <c r="H107" s="269"/>
      <c r="I107" s="307"/>
      <c r="J107" s="327"/>
      <c r="K107" s="327"/>
      <c r="L107" s="326"/>
      <c r="M107" s="265"/>
      <c r="N107" s="327"/>
      <c r="O107" s="327"/>
      <c r="P107" s="327"/>
      <c r="Q107" s="447"/>
    </row>
    <row r="108" spans="1:17" ht="19.5" customHeight="1">
      <c r="A108" s="256">
        <v>72</v>
      </c>
      <c r="B108" s="297" t="s">
        <v>355</v>
      </c>
      <c r="C108" s="320">
        <v>4902555</v>
      </c>
      <c r="D108" s="333" t="s">
        <v>12</v>
      </c>
      <c r="E108" s="312" t="s">
        <v>339</v>
      </c>
      <c r="F108" s="320">
        <v>75</v>
      </c>
      <c r="G108" s="326">
        <v>10285</v>
      </c>
      <c r="H108" s="265">
        <v>10275</v>
      </c>
      <c r="I108" s="307">
        <f t="shared" si="18"/>
        <v>10</v>
      </c>
      <c r="J108" s="327">
        <f>$F108*I108</f>
        <v>750</v>
      </c>
      <c r="K108" s="328">
        <f>J108/1000000</f>
        <v>0.00075</v>
      </c>
      <c r="L108" s="326">
        <v>17344</v>
      </c>
      <c r="M108" s="265">
        <v>17012</v>
      </c>
      <c r="N108" s="327">
        <f>L108-M108</f>
        <v>332</v>
      </c>
      <c r="O108" s="327">
        <f>$F108*N108</f>
        <v>24900</v>
      </c>
      <c r="P108" s="328">
        <f>O108/1000000</f>
        <v>0.0249</v>
      </c>
      <c r="Q108" s="458"/>
    </row>
    <row r="109" spans="1:17" ht="15.75" customHeight="1">
      <c r="A109" s="256">
        <v>73</v>
      </c>
      <c r="B109" s="297" t="s">
        <v>356</v>
      </c>
      <c r="C109" s="320">
        <v>4902581</v>
      </c>
      <c r="D109" s="333" t="s">
        <v>12</v>
      </c>
      <c r="E109" s="312" t="s">
        <v>339</v>
      </c>
      <c r="F109" s="320">
        <v>100</v>
      </c>
      <c r="G109" s="326">
        <v>4884</v>
      </c>
      <c r="H109" s="265">
        <v>4868</v>
      </c>
      <c r="I109" s="307">
        <f t="shared" si="18"/>
        <v>16</v>
      </c>
      <c r="J109" s="327">
        <f>$F109*I109</f>
        <v>1600</v>
      </c>
      <c r="K109" s="328">
        <f>J109/1000000</f>
        <v>0.0016</v>
      </c>
      <c r="L109" s="326">
        <v>9615</v>
      </c>
      <c r="M109" s="265">
        <v>9309</v>
      </c>
      <c r="N109" s="327">
        <f>L109-M109</f>
        <v>306</v>
      </c>
      <c r="O109" s="327">
        <f>$F109*N109</f>
        <v>30600</v>
      </c>
      <c r="P109" s="328">
        <f>O109/1000000</f>
        <v>0.0306</v>
      </c>
      <c r="Q109" s="447"/>
    </row>
    <row r="110" spans="2:17" ht="14.25" customHeight="1">
      <c r="B110" s="302" t="s">
        <v>409</v>
      </c>
      <c r="C110" s="320"/>
      <c r="D110" s="333"/>
      <c r="E110" s="312"/>
      <c r="F110" s="320"/>
      <c r="G110" s="326"/>
      <c r="H110" s="265"/>
      <c r="I110" s="307"/>
      <c r="J110" s="327"/>
      <c r="K110" s="327"/>
      <c r="L110" s="326"/>
      <c r="M110" s="265"/>
      <c r="N110" s="327"/>
      <c r="O110" s="327"/>
      <c r="P110" s="327"/>
      <c r="Q110" s="447"/>
    </row>
    <row r="111" spans="1:17" ht="21" customHeight="1">
      <c r="A111" s="256">
        <v>74</v>
      </c>
      <c r="B111" s="297" t="s">
        <v>410</v>
      </c>
      <c r="C111" s="320">
        <v>4864861</v>
      </c>
      <c r="D111" s="333" t="s">
        <v>12</v>
      </c>
      <c r="E111" s="312" t="s">
        <v>339</v>
      </c>
      <c r="F111" s="320">
        <v>500</v>
      </c>
      <c r="G111" s="326">
        <v>6214</v>
      </c>
      <c r="H111" s="265">
        <v>5099</v>
      </c>
      <c r="I111" s="307">
        <f t="shared" si="18"/>
        <v>1115</v>
      </c>
      <c r="J111" s="327">
        <f aca="true" t="shared" si="19" ref="J111:J118">$F111*I111</f>
        <v>557500</v>
      </c>
      <c r="K111" s="328">
        <f aca="true" t="shared" si="20" ref="K111:K118">J111/1000000</f>
        <v>0.5575</v>
      </c>
      <c r="L111" s="326">
        <v>2822</v>
      </c>
      <c r="M111" s="265">
        <v>2822</v>
      </c>
      <c r="N111" s="327">
        <f aca="true" t="shared" si="21" ref="N111:N118">L111-M111</f>
        <v>0</v>
      </c>
      <c r="O111" s="327">
        <f aca="true" t="shared" si="22" ref="O111:O118">$F111*N111</f>
        <v>0</v>
      </c>
      <c r="P111" s="328">
        <f aca="true" t="shared" si="23" ref="P111:P118">O111/1000000</f>
        <v>0</v>
      </c>
      <c r="Q111" s="458"/>
    </row>
    <row r="112" spans="1:17" ht="18" customHeight="1">
      <c r="A112" s="256">
        <v>75</v>
      </c>
      <c r="B112" s="297" t="s">
        <v>411</v>
      </c>
      <c r="C112" s="320">
        <v>4864877</v>
      </c>
      <c r="D112" s="333" t="s">
        <v>12</v>
      </c>
      <c r="E112" s="312" t="s">
        <v>339</v>
      </c>
      <c r="F112" s="320">
        <v>1000</v>
      </c>
      <c r="G112" s="326">
        <v>4075</v>
      </c>
      <c r="H112" s="265">
        <v>3478</v>
      </c>
      <c r="I112" s="307">
        <f t="shared" si="18"/>
        <v>597</v>
      </c>
      <c r="J112" s="327">
        <f t="shared" si="19"/>
        <v>597000</v>
      </c>
      <c r="K112" s="328">
        <f t="shared" si="20"/>
        <v>0.597</v>
      </c>
      <c r="L112" s="326">
        <v>4095</v>
      </c>
      <c r="M112" s="265">
        <v>4095</v>
      </c>
      <c r="N112" s="327">
        <f t="shared" si="21"/>
        <v>0</v>
      </c>
      <c r="O112" s="327">
        <f t="shared" si="22"/>
        <v>0</v>
      </c>
      <c r="P112" s="328">
        <f t="shared" si="23"/>
        <v>0</v>
      </c>
      <c r="Q112" s="447"/>
    </row>
    <row r="113" spans="1:17" ht="21" customHeight="1">
      <c r="A113" s="256">
        <v>76</v>
      </c>
      <c r="B113" s="297" t="s">
        <v>412</v>
      </c>
      <c r="C113" s="320">
        <v>4864841</v>
      </c>
      <c r="D113" s="333" t="s">
        <v>12</v>
      </c>
      <c r="E113" s="312" t="s">
        <v>339</v>
      </c>
      <c r="F113" s="320">
        <v>1000</v>
      </c>
      <c r="G113" s="326">
        <v>994850</v>
      </c>
      <c r="H113" s="265">
        <v>995103</v>
      </c>
      <c r="I113" s="307">
        <f t="shared" si="18"/>
        <v>-253</v>
      </c>
      <c r="J113" s="327">
        <f t="shared" si="19"/>
        <v>-253000</v>
      </c>
      <c r="K113" s="328">
        <f t="shared" si="20"/>
        <v>-0.253</v>
      </c>
      <c r="L113" s="326">
        <v>1160</v>
      </c>
      <c r="M113" s="265">
        <v>1160</v>
      </c>
      <c r="N113" s="327">
        <f t="shared" si="21"/>
        <v>0</v>
      </c>
      <c r="O113" s="327">
        <f t="shared" si="22"/>
        <v>0</v>
      </c>
      <c r="P113" s="328">
        <f t="shared" si="23"/>
        <v>0</v>
      </c>
      <c r="Q113" s="447"/>
    </row>
    <row r="114" spans="1:17" ht="21" customHeight="1">
      <c r="A114" s="256">
        <v>77</v>
      </c>
      <c r="B114" s="297" t="s">
        <v>413</v>
      </c>
      <c r="C114" s="320">
        <v>4864882</v>
      </c>
      <c r="D114" s="333" t="s">
        <v>12</v>
      </c>
      <c r="E114" s="312" t="s">
        <v>339</v>
      </c>
      <c r="F114" s="320">
        <v>1000</v>
      </c>
      <c r="G114" s="326">
        <v>4107</v>
      </c>
      <c r="H114" s="265">
        <v>3947</v>
      </c>
      <c r="I114" s="307">
        <f t="shared" si="18"/>
        <v>160</v>
      </c>
      <c r="J114" s="327">
        <f t="shared" si="19"/>
        <v>160000</v>
      </c>
      <c r="K114" s="328">
        <f t="shared" si="20"/>
        <v>0.16</v>
      </c>
      <c r="L114" s="326">
        <v>6516</v>
      </c>
      <c r="M114" s="265">
        <v>6516</v>
      </c>
      <c r="N114" s="327">
        <f t="shared" si="21"/>
        <v>0</v>
      </c>
      <c r="O114" s="327">
        <f t="shared" si="22"/>
        <v>0</v>
      </c>
      <c r="P114" s="328">
        <f t="shared" si="23"/>
        <v>0</v>
      </c>
      <c r="Q114" s="447"/>
    </row>
    <row r="115" spans="1:17" ht="21" customHeight="1">
      <c r="A115" s="256">
        <v>78</v>
      </c>
      <c r="B115" s="297" t="s">
        <v>414</v>
      </c>
      <c r="C115" s="320">
        <v>4864824</v>
      </c>
      <c r="D115" s="333" t="s">
        <v>12</v>
      </c>
      <c r="E115" s="312" t="s">
        <v>339</v>
      </c>
      <c r="F115" s="320">
        <v>160</v>
      </c>
      <c r="G115" s="326">
        <v>3474</v>
      </c>
      <c r="H115" s="265">
        <v>452</v>
      </c>
      <c r="I115" s="307">
        <f t="shared" si="18"/>
        <v>3022</v>
      </c>
      <c r="J115" s="327">
        <f>$F115*I115</f>
        <v>483520</v>
      </c>
      <c r="K115" s="327">
        <f>J115/1000000</f>
        <v>0.48352</v>
      </c>
      <c r="L115" s="326">
        <v>999701</v>
      </c>
      <c r="M115" s="265">
        <v>999701</v>
      </c>
      <c r="N115" s="327">
        <f>L115-M115</f>
        <v>0</v>
      </c>
      <c r="O115" s="327">
        <f>$F115*N115</f>
        <v>0</v>
      </c>
      <c r="P115" s="327">
        <f>O115/1000000</f>
        <v>0</v>
      </c>
      <c r="Q115" s="458" t="s">
        <v>465</v>
      </c>
    </row>
    <row r="116" spans="1:17" ht="21" customHeight="1">
      <c r="A116" s="269">
        <v>79</v>
      </c>
      <c r="B116" s="297" t="s">
        <v>415</v>
      </c>
      <c r="C116" s="320">
        <v>5295121</v>
      </c>
      <c r="D116" s="333" t="s">
        <v>12</v>
      </c>
      <c r="E116" s="312" t="s">
        <v>339</v>
      </c>
      <c r="F116" s="320">
        <v>100</v>
      </c>
      <c r="G116" s="326">
        <v>178237</v>
      </c>
      <c r="H116" s="327">
        <v>167725</v>
      </c>
      <c r="I116" s="307">
        <f t="shared" si="18"/>
        <v>10512</v>
      </c>
      <c r="J116" s="327">
        <f>$F116*I116</f>
        <v>1051200</v>
      </c>
      <c r="K116" s="327">
        <f>J116/1000000</f>
        <v>1.0512</v>
      </c>
      <c r="L116" s="326">
        <v>45852</v>
      </c>
      <c r="M116" s="327">
        <v>45852</v>
      </c>
      <c r="N116" s="327">
        <f>L116-M116</f>
        <v>0</v>
      </c>
      <c r="O116" s="327">
        <f>$F116*N116</f>
        <v>0</v>
      </c>
      <c r="P116" s="327">
        <f>O116/1000000</f>
        <v>0</v>
      </c>
      <c r="Q116" s="458"/>
    </row>
    <row r="117" spans="1:17" ht="21" customHeight="1">
      <c r="A117" s="309">
        <v>80</v>
      </c>
      <c r="B117" s="297" t="s">
        <v>437</v>
      </c>
      <c r="C117" s="320">
        <v>4864879</v>
      </c>
      <c r="D117" s="333" t="s">
        <v>12</v>
      </c>
      <c r="E117" s="312" t="s">
        <v>339</v>
      </c>
      <c r="F117" s="320">
        <v>1000</v>
      </c>
      <c r="G117" s="326">
        <v>804</v>
      </c>
      <c r="H117" s="298">
        <v>202</v>
      </c>
      <c r="I117" s="307">
        <f t="shared" si="18"/>
        <v>602</v>
      </c>
      <c r="J117" s="327">
        <f>$F117*I117</f>
        <v>602000</v>
      </c>
      <c r="K117" s="327">
        <f>J117/1000000</f>
        <v>0.602</v>
      </c>
      <c r="L117" s="326">
        <v>337</v>
      </c>
      <c r="M117" s="327">
        <v>337</v>
      </c>
      <c r="N117" s="327">
        <f>L117-M117</f>
        <v>0</v>
      </c>
      <c r="O117" s="327">
        <f>$F117*N117</f>
        <v>0</v>
      </c>
      <c r="P117" s="327">
        <f>O117/1000000</f>
        <v>0</v>
      </c>
      <c r="Q117" s="734"/>
    </row>
    <row r="118" spans="1:17" s="102" customFormat="1" ht="21" customHeight="1">
      <c r="A118" s="309">
        <v>81</v>
      </c>
      <c r="B118" s="297" t="s">
        <v>438</v>
      </c>
      <c r="C118" s="695">
        <v>4864847</v>
      </c>
      <c r="D118" s="695" t="s">
        <v>12</v>
      </c>
      <c r="E118" s="312" t="s">
        <v>339</v>
      </c>
      <c r="F118" s="265">
        <v>1000</v>
      </c>
      <c r="G118" s="326">
        <v>2992</v>
      </c>
      <c r="H118" s="102">
        <v>2557</v>
      </c>
      <c r="I118" s="307">
        <f t="shared" si="18"/>
        <v>435</v>
      </c>
      <c r="J118" s="298">
        <f t="shared" si="19"/>
        <v>435000</v>
      </c>
      <c r="K118" s="265">
        <f t="shared" si="20"/>
        <v>0.435</v>
      </c>
      <c r="L118" s="326">
        <v>6439</v>
      </c>
      <c r="M118" s="298">
        <v>6439</v>
      </c>
      <c r="N118" s="298">
        <f t="shared" si="21"/>
        <v>0</v>
      </c>
      <c r="O118" s="298">
        <f t="shared" si="22"/>
        <v>0</v>
      </c>
      <c r="P118" s="265">
        <f t="shared" si="23"/>
        <v>0</v>
      </c>
      <c r="Q118" s="408"/>
    </row>
    <row r="119" spans="2:17" ht="16.5">
      <c r="B119" s="332" t="s">
        <v>447</v>
      </c>
      <c r="C119" s="36"/>
      <c r="D119" s="119"/>
      <c r="E119" s="91"/>
      <c r="F119" s="37"/>
      <c r="G119" s="326"/>
      <c r="H119" s="327"/>
      <c r="I119" s="307"/>
      <c r="J119" s="307"/>
      <c r="K119" s="307"/>
      <c r="L119" s="326"/>
      <c r="M119" s="327"/>
      <c r="N119" s="307"/>
      <c r="O119" s="307"/>
      <c r="P119" s="307"/>
      <c r="Q119" s="448"/>
    </row>
    <row r="120" spans="1:17" ht="16.5">
      <c r="A120" s="309">
        <v>82</v>
      </c>
      <c r="B120" s="737" t="s">
        <v>448</v>
      </c>
      <c r="C120" s="36">
        <v>4865158</v>
      </c>
      <c r="D120" s="119" t="s">
        <v>12</v>
      </c>
      <c r="E120" s="91" t="s">
        <v>339</v>
      </c>
      <c r="F120" s="451">
        <v>200</v>
      </c>
      <c r="G120" s="326">
        <v>999703</v>
      </c>
      <c r="H120" s="327">
        <v>999613</v>
      </c>
      <c r="I120" s="307">
        <f t="shared" si="18"/>
        <v>90</v>
      </c>
      <c r="J120" s="307">
        <f>$F120*I120</f>
        <v>18000</v>
      </c>
      <c r="K120" s="307">
        <f>J120/1000000</f>
        <v>0.018</v>
      </c>
      <c r="L120" s="326">
        <v>10283</v>
      </c>
      <c r="M120" s="327">
        <v>7344</v>
      </c>
      <c r="N120" s="307">
        <f>L120-M120</f>
        <v>2939</v>
      </c>
      <c r="O120" s="307">
        <f>$F120*N120</f>
        <v>587800</v>
      </c>
      <c r="P120" s="307">
        <f>O120/1000000</f>
        <v>0.5878</v>
      </c>
      <c r="Q120" s="448"/>
    </row>
    <row r="121" spans="1:17" ht="16.5">
      <c r="A121" s="309">
        <v>83</v>
      </c>
      <c r="B121" s="737" t="s">
        <v>449</v>
      </c>
      <c r="C121" s="36">
        <v>4864816</v>
      </c>
      <c r="D121" s="119" t="s">
        <v>12</v>
      </c>
      <c r="E121" s="91" t="s">
        <v>339</v>
      </c>
      <c r="F121" s="451">
        <v>187.5</v>
      </c>
      <c r="G121" s="326">
        <v>999014</v>
      </c>
      <c r="H121" s="327">
        <v>999020</v>
      </c>
      <c r="I121" s="307">
        <f t="shared" si="18"/>
        <v>-6</v>
      </c>
      <c r="J121" s="307">
        <f>$F121*I121</f>
        <v>-1125</v>
      </c>
      <c r="K121" s="307">
        <f>J121/1000000</f>
        <v>-0.001125</v>
      </c>
      <c r="L121" s="326">
        <v>4993</v>
      </c>
      <c r="M121" s="327">
        <v>4396</v>
      </c>
      <c r="N121" s="307">
        <f>L121-M121</f>
        <v>597</v>
      </c>
      <c r="O121" s="307">
        <f>$F121*N121</f>
        <v>111937.5</v>
      </c>
      <c r="P121" s="307">
        <f>O121/1000000</f>
        <v>0.1119375</v>
      </c>
      <c r="Q121" s="448"/>
    </row>
    <row r="122" spans="1:17" ht="16.5">
      <c r="A122" s="307">
        <v>84</v>
      </c>
      <c r="B122" s="737" t="s">
        <v>450</v>
      </c>
      <c r="C122" s="36">
        <v>4864808</v>
      </c>
      <c r="D122" s="119" t="s">
        <v>12</v>
      </c>
      <c r="E122" s="91" t="s">
        <v>339</v>
      </c>
      <c r="F122" s="451">
        <v>187.5</v>
      </c>
      <c r="G122" s="326">
        <v>998961</v>
      </c>
      <c r="H122" s="327">
        <v>999013</v>
      </c>
      <c r="I122" s="307">
        <f t="shared" si="18"/>
        <v>-52</v>
      </c>
      <c r="J122" s="307">
        <f>$F122*I122</f>
        <v>-9750</v>
      </c>
      <c r="K122" s="307">
        <f>J122/1000000</f>
        <v>-0.00975</v>
      </c>
      <c r="L122" s="326">
        <v>3561</v>
      </c>
      <c r="M122" s="327">
        <v>3258</v>
      </c>
      <c r="N122" s="307">
        <f>L122-M122</f>
        <v>303</v>
      </c>
      <c r="O122" s="307">
        <f>$F122*N122</f>
        <v>56812.5</v>
      </c>
      <c r="P122" s="307">
        <f>O122/1000000</f>
        <v>0.0568125</v>
      </c>
      <c r="Q122" s="448"/>
    </row>
    <row r="123" spans="1:17" ht="16.5">
      <c r="A123" s="307">
        <v>85</v>
      </c>
      <c r="B123" s="737" t="s">
        <v>451</v>
      </c>
      <c r="C123" s="36">
        <v>4865005</v>
      </c>
      <c r="D123" s="119" t="s">
        <v>12</v>
      </c>
      <c r="E123" s="91" t="s">
        <v>339</v>
      </c>
      <c r="F123" s="451">
        <v>250</v>
      </c>
      <c r="G123" s="326">
        <v>197</v>
      </c>
      <c r="H123" s="327">
        <v>110</v>
      </c>
      <c r="I123" s="307">
        <f t="shared" si="18"/>
        <v>87</v>
      </c>
      <c r="J123" s="307">
        <f>$F123*I123</f>
        <v>21750</v>
      </c>
      <c r="K123" s="307">
        <f>J123/1000000</f>
        <v>0.02175</v>
      </c>
      <c r="L123" s="326">
        <v>5358</v>
      </c>
      <c r="M123" s="327">
        <v>4824</v>
      </c>
      <c r="N123" s="307">
        <f>L123-M123</f>
        <v>534</v>
      </c>
      <c r="O123" s="307">
        <f>$F123*N123</f>
        <v>133500</v>
      </c>
      <c r="P123" s="307">
        <f>O123/1000000</f>
        <v>0.1335</v>
      </c>
      <c r="Q123" s="448"/>
    </row>
    <row r="124" spans="1:17" s="484" customFormat="1" ht="17.25" thickBot="1">
      <c r="A124" s="769">
        <v>86</v>
      </c>
      <c r="B124" s="770" t="s">
        <v>452</v>
      </c>
      <c r="C124" s="732">
        <v>4864822</v>
      </c>
      <c r="D124" s="248" t="s">
        <v>12</v>
      </c>
      <c r="E124" s="249" t="s">
        <v>339</v>
      </c>
      <c r="F124" s="732">
        <v>100</v>
      </c>
      <c r="G124" s="445">
        <v>999977</v>
      </c>
      <c r="H124" s="446">
        <v>999900</v>
      </c>
      <c r="I124" s="311">
        <f>G124-H124</f>
        <v>77</v>
      </c>
      <c r="J124" s="311">
        <f>$F124*I124</f>
        <v>7700</v>
      </c>
      <c r="K124" s="311">
        <f>J124/1000000</f>
        <v>0.0077</v>
      </c>
      <c r="L124" s="445">
        <v>16134</v>
      </c>
      <c r="M124" s="446">
        <v>13134</v>
      </c>
      <c r="N124" s="311">
        <f>L124-M124</f>
        <v>3000</v>
      </c>
      <c r="O124" s="311">
        <f>$F124*N124</f>
        <v>300000</v>
      </c>
      <c r="P124" s="311">
        <f>O124/1000000</f>
        <v>0.3</v>
      </c>
      <c r="Q124" s="771"/>
    </row>
    <row r="125" spans="1:16" ht="21" customHeight="1" thickTop="1">
      <c r="A125" s="180" t="s">
        <v>305</v>
      </c>
      <c r="C125" s="53"/>
      <c r="D125" s="87"/>
      <c r="E125" s="87"/>
      <c r="F125" s="581"/>
      <c r="K125" s="582">
        <f>SUM(K8:K124)</f>
        <v>-8.76996927</v>
      </c>
      <c r="L125" s="19"/>
      <c r="M125" s="19"/>
      <c r="N125" s="19"/>
      <c r="O125" s="19"/>
      <c r="P125" s="582">
        <f>SUM(P8:P124)</f>
        <v>10.795035050000001</v>
      </c>
    </row>
    <row r="126" spans="3:16" ht="9.75" customHeight="1" hidden="1">
      <c r="C126" s="87"/>
      <c r="D126" s="87"/>
      <c r="E126" s="87"/>
      <c r="F126" s="581"/>
      <c r="L126" s="534"/>
      <c r="M126" s="534"/>
      <c r="N126" s="534"/>
      <c r="O126" s="534"/>
      <c r="P126" s="534"/>
    </row>
    <row r="127" spans="1:17" ht="24" thickBot="1">
      <c r="A127" s="382" t="s">
        <v>188</v>
      </c>
      <c r="C127" s="87"/>
      <c r="D127" s="87"/>
      <c r="E127" s="87"/>
      <c r="F127" s="581"/>
      <c r="G127" s="481"/>
      <c r="H127" s="481"/>
      <c r="I127" s="43" t="s">
        <v>388</v>
      </c>
      <c r="J127" s="481"/>
      <c r="K127" s="481"/>
      <c r="L127" s="482"/>
      <c r="M127" s="482"/>
      <c r="N127" s="43" t="s">
        <v>389</v>
      </c>
      <c r="O127" s="482"/>
      <c r="P127" s="482"/>
      <c r="Q127" s="579" t="str">
        <f>NDPL!$Q$1</f>
        <v>SEPTEMBER-2018</v>
      </c>
    </row>
    <row r="128" spans="1:17" ht="39.75" thickBot="1" thickTop="1">
      <c r="A128" s="502" t="s">
        <v>8</v>
      </c>
      <c r="B128" s="503" t="s">
        <v>9</v>
      </c>
      <c r="C128" s="504" t="s">
        <v>1</v>
      </c>
      <c r="D128" s="504" t="s">
        <v>2</v>
      </c>
      <c r="E128" s="504" t="s">
        <v>3</v>
      </c>
      <c r="F128" s="583" t="s">
        <v>10</v>
      </c>
      <c r="G128" s="502" t="str">
        <f>NDPL!G5</f>
        <v>FINAL READING 30/09/2018</v>
      </c>
      <c r="H128" s="504" t="str">
        <f>NDPL!H5</f>
        <v>INTIAL READING 01/09/2018</v>
      </c>
      <c r="I128" s="504" t="s">
        <v>4</v>
      </c>
      <c r="J128" s="504" t="s">
        <v>5</v>
      </c>
      <c r="K128" s="504" t="s">
        <v>6</v>
      </c>
      <c r="L128" s="502" t="str">
        <f>NDPL!G5</f>
        <v>FINAL READING 30/09/2018</v>
      </c>
      <c r="M128" s="504" t="str">
        <f>NDPL!H5</f>
        <v>INTIAL READING 01/09/2018</v>
      </c>
      <c r="N128" s="504" t="s">
        <v>4</v>
      </c>
      <c r="O128" s="504" t="s">
        <v>5</v>
      </c>
      <c r="P128" s="504" t="s">
        <v>6</v>
      </c>
      <c r="Q128" s="527" t="s">
        <v>302</v>
      </c>
    </row>
    <row r="129" spans="3:16" ht="18" thickBot="1" thickTop="1">
      <c r="C129" s="87"/>
      <c r="D129" s="87"/>
      <c r="E129" s="87"/>
      <c r="F129" s="581"/>
      <c r="L129" s="534"/>
      <c r="M129" s="534"/>
      <c r="N129" s="534"/>
      <c r="O129" s="534"/>
      <c r="P129" s="534"/>
    </row>
    <row r="130" spans="1:17" ht="18" customHeight="1" thickTop="1">
      <c r="A130" s="338"/>
      <c r="B130" s="339" t="s">
        <v>173</v>
      </c>
      <c r="C130" s="310"/>
      <c r="D130" s="88"/>
      <c r="E130" s="88"/>
      <c r="F130" s="306"/>
      <c r="G130" s="49"/>
      <c r="H130" s="455"/>
      <c r="I130" s="455"/>
      <c r="J130" s="455"/>
      <c r="K130" s="584"/>
      <c r="L130" s="536"/>
      <c r="M130" s="537"/>
      <c r="N130" s="537"/>
      <c r="O130" s="537"/>
      <c r="P130" s="538"/>
      <c r="Q130" s="533"/>
    </row>
    <row r="131" spans="1:17" ht="18">
      <c r="A131" s="309">
        <v>1</v>
      </c>
      <c r="B131" s="340" t="s">
        <v>174</v>
      </c>
      <c r="C131" s="320">
        <v>4865151</v>
      </c>
      <c r="D131" s="119" t="s">
        <v>12</v>
      </c>
      <c r="E131" s="91" t="s">
        <v>339</v>
      </c>
      <c r="F131" s="307">
        <v>-300</v>
      </c>
      <c r="G131" s="326">
        <v>9744</v>
      </c>
      <c r="H131" s="265">
        <v>5565</v>
      </c>
      <c r="I131" s="269">
        <f>G131-H131</f>
        <v>4179</v>
      </c>
      <c r="J131" s="269">
        <f>$F131*I131</f>
        <v>-1253700</v>
      </c>
      <c r="K131" s="269">
        <f>J131/1000000</f>
        <v>-1.2537</v>
      </c>
      <c r="L131" s="326">
        <v>276</v>
      </c>
      <c r="M131" s="265">
        <v>276</v>
      </c>
      <c r="N131" s="269">
        <f>L131-M131</f>
        <v>0</v>
      </c>
      <c r="O131" s="269">
        <f>$F131*N131</f>
        <v>0</v>
      </c>
      <c r="P131" s="269">
        <f>O131/1000000</f>
        <v>0</v>
      </c>
      <c r="Q131" s="464" t="s">
        <v>467</v>
      </c>
    </row>
    <row r="132" spans="1:17" ht="18" customHeight="1">
      <c r="A132" s="309"/>
      <c r="B132" s="341" t="s">
        <v>40</v>
      </c>
      <c r="C132" s="320"/>
      <c r="D132" s="119"/>
      <c r="E132" s="119"/>
      <c r="F132" s="307"/>
      <c r="G132" s="405"/>
      <c r="H132" s="298"/>
      <c r="I132" s="269"/>
      <c r="J132" s="269"/>
      <c r="K132" s="269"/>
      <c r="L132" s="256"/>
      <c r="M132" s="269"/>
      <c r="N132" s="269"/>
      <c r="O132" s="269"/>
      <c r="P132" s="269"/>
      <c r="Q132" s="459"/>
    </row>
    <row r="133" spans="1:17" ht="18" customHeight="1">
      <c r="A133" s="309"/>
      <c r="B133" s="341" t="s">
        <v>116</v>
      </c>
      <c r="C133" s="320"/>
      <c r="D133" s="119"/>
      <c r="E133" s="119"/>
      <c r="F133" s="307"/>
      <c r="G133" s="405"/>
      <c r="H133" s="298"/>
      <c r="I133" s="269"/>
      <c r="J133" s="269"/>
      <c r="K133" s="269"/>
      <c r="L133" s="256"/>
      <c r="M133" s="269"/>
      <c r="N133" s="269"/>
      <c r="O133" s="269"/>
      <c r="P133" s="269"/>
      <c r="Q133" s="459"/>
    </row>
    <row r="134" spans="1:17" ht="18" customHeight="1">
      <c r="A134" s="309">
        <v>2</v>
      </c>
      <c r="B134" s="340" t="s">
        <v>117</v>
      </c>
      <c r="C134" s="320">
        <v>5295199</v>
      </c>
      <c r="D134" s="119" t="s">
        <v>12</v>
      </c>
      <c r="E134" s="91" t="s">
        <v>339</v>
      </c>
      <c r="F134" s="307">
        <v>-1000</v>
      </c>
      <c r="G134" s="326">
        <v>998183</v>
      </c>
      <c r="H134" s="265">
        <v>998183</v>
      </c>
      <c r="I134" s="269">
        <f>G134-H134</f>
        <v>0</v>
      </c>
      <c r="J134" s="269">
        <f>$F134*I134</f>
        <v>0</v>
      </c>
      <c r="K134" s="269">
        <f>J134/1000000</f>
        <v>0</v>
      </c>
      <c r="L134" s="326">
        <v>1170</v>
      </c>
      <c r="M134" s="265">
        <v>1170</v>
      </c>
      <c r="N134" s="269">
        <f>L134-M134</f>
        <v>0</v>
      </c>
      <c r="O134" s="269">
        <f>$F134*N134</f>
        <v>0</v>
      </c>
      <c r="P134" s="269">
        <f>O134/1000000</f>
        <v>0</v>
      </c>
      <c r="Q134" s="459"/>
    </row>
    <row r="135" spans="1:17" ht="18" customHeight="1">
      <c r="A135" s="309">
        <v>3</v>
      </c>
      <c r="B135" s="308" t="s">
        <v>118</v>
      </c>
      <c r="C135" s="320">
        <v>4864828</v>
      </c>
      <c r="D135" s="79" t="s">
        <v>12</v>
      </c>
      <c r="E135" s="91" t="s">
        <v>339</v>
      </c>
      <c r="F135" s="307">
        <v>-133.33</v>
      </c>
      <c r="G135" s="326">
        <v>999896</v>
      </c>
      <c r="H135" s="265">
        <v>1000032</v>
      </c>
      <c r="I135" s="269">
        <f>G135-H135</f>
        <v>-136</v>
      </c>
      <c r="J135" s="269">
        <f>$F135*I135</f>
        <v>18132.88</v>
      </c>
      <c r="K135" s="269">
        <f>J135/1000000</f>
        <v>0.01813288</v>
      </c>
      <c r="L135" s="326">
        <v>13678</v>
      </c>
      <c r="M135" s="265">
        <v>13870</v>
      </c>
      <c r="N135" s="269">
        <f>L135-M135</f>
        <v>-192</v>
      </c>
      <c r="O135" s="269">
        <f>$F135*N135</f>
        <v>25599.36</v>
      </c>
      <c r="P135" s="269">
        <f>O135/1000000</f>
        <v>0.02559936</v>
      </c>
      <c r="Q135" s="459"/>
    </row>
    <row r="136" spans="1:17" ht="18" customHeight="1">
      <c r="A136" s="309">
        <v>4</v>
      </c>
      <c r="B136" s="340" t="s">
        <v>175</v>
      </c>
      <c r="C136" s="320">
        <v>4864804</v>
      </c>
      <c r="D136" s="119" t="s">
        <v>12</v>
      </c>
      <c r="E136" s="91" t="s">
        <v>339</v>
      </c>
      <c r="F136" s="307">
        <v>-200</v>
      </c>
      <c r="G136" s="326">
        <v>997664</v>
      </c>
      <c r="H136" s="265">
        <v>997570</v>
      </c>
      <c r="I136" s="269">
        <f>G136-H136</f>
        <v>94</v>
      </c>
      <c r="J136" s="269">
        <f>$F136*I136</f>
        <v>-18800</v>
      </c>
      <c r="K136" s="269">
        <f>J136/1000000</f>
        <v>-0.0188</v>
      </c>
      <c r="L136" s="326">
        <v>4084</v>
      </c>
      <c r="M136" s="265">
        <v>3585</v>
      </c>
      <c r="N136" s="269">
        <f>L136-M136</f>
        <v>499</v>
      </c>
      <c r="O136" s="269">
        <f>$F136*N136</f>
        <v>-99800</v>
      </c>
      <c r="P136" s="269">
        <f>O136/1000000</f>
        <v>-0.0998</v>
      </c>
      <c r="Q136" s="459"/>
    </row>
    <row r="137" spans="1:17" ht="18" customHeight="1">
      <c r="A137" s="309">
        <v>5</v>
      </c>
      <c r="B137" s="340" t="s">
        <v>176</v>
      </c>
      <c r="C137" s="320">
        <v>4864845</v>
      </c>
      <c r="D137" s="119" t="s">
        <v>12</v>
      </c>
      <c r="E137" s="91" t="s">
        <v>339</v>
      </c>
      <c r="F137" s="307">
        <v>-1000</v>
      </c>
      <c r="G137" s="326">
        <v>1030</v>
      </c>
      <c r="H137" s="265">
        <v>1021</v>
      </c>
      <c r="I137" s="269">
        <f>G137-H137</f>
        <v>9</v>
      </c>
      <c r="J137" s="269">
        <f>$F137*I137</f>
        <v>-9000</v>
      </c>
      <c r="K137" s="269">
        <f>J137/1000000</f>
        <v>-0.009</v>
      </c>
      <c r="L137" s="326">
        <v>998679</v>
      </c>
      <c r="M137" s="265">
        <v>998670</v>
      </c>
      <c r="N137" s="269">
        <f>L137-M137</f>
        <v>9</v>
      </c>
      <c r="O137" s="269">
        <f>$F137*N137</f>
        <v>-9000</v>
      </c>
      <c r="P137" s="269">
        <f>O137/1000000</f>
        <v>-0.009</v>
      </c>
      <c r="Q137" s="459"/>
    </row>
    <row r="138" spans="1:17" ht="18" customHeight="1">
      <c r="A138" s="309"/>
      <c r="B138" s="342" t="s">
        <v>177</v>
      </c>
      <c r="C138" s="320"/>
      <c r="D138" s="79"/>
      <c r="E138" s="79"/>
      <c r="F138" s="307"/>
      <c r="G138" s="405"/>
      <c r="H138" s="298"/>
      <c r="I138" s="269"/>
      <c r="J138" s="269"/>
      <c r="K138" s="269"/>
      <c r="L138" s="256"/>
      <c r="M138" s="269"/>
      <c r="N138" s="269"/>
      <c r="O138" s="269"/>
      <c r="P138" s="269"/>
      <c r="Q138" s="459"/>
    </row>
    <row r="139" spans="1:17" ht="18" customHeight="1">
      <c r="A139" s="309"/>
      <c r="B139" s="342" t="s">
        <v>107</v>
      </c>
      <c r="C139" s="320"/>
      <c r="D139" s="79"/>
      <c r="E139" s="79"/>
      <c r="F139" s="307"/>
      <c r="G139" s="405"/>
      <c r="H139" s="298"/>
      <c r="I139" s="269"/>
      <c r="J139" s="269"/>
      <c r="K139" s="269"/>
      <c r="L139" s="256"/>
      <c r="M139" s="269"/>
      <c r="N139" s="269"/>
      <c r="O139" s="269"/>
      <c r="P139" s="269"/>
      <c r="Q139" s="459"/>
    </row>
    <row r="140" spans="1:17" s="489" customFormat="1" ht="18">
      <c r="A140" s="471">
        <v>6</v>
      </c>
      <c r="B140" s="472" t="s">
        <v>391</v>
      </c>
      <c r="C140" s="473">
        <v>4864955</v>
      </c>
      <c r="D140" s="156" t="s">
        <v>12</v>
      </c>
      <c r="E140" s="157" t="s">
        <v>339</v>
      </c>
      <c r="F140" s="474">
        <v>-1000</v>
      </c>
      <c r="G140" s="326">
        <v>999162</v>
      </c>
      <c r="H140" s="265">
        <v>999097</v>
      </c>
      <c r="I140" s="442">
        <f>G140-H140</f>
        <v>65</v>
      </c>
      <c r="J140" s="442">
        <f>$F140*I140</f>
        <v>-65000</v>
      </c>
      <c r="K140" s="442">
        <f>J140/1000000</f>
        <v>-0.065</v>
      </c>
      <c r="L140" s="326">
        <v>1869</v>
      </c>
      <c r="M140" s="265">
        <v>1831</v>
      </c>
      <c r="N140" s="442">
        <f>L140-M140</f>
        <v>38</v>
      </c>
      <c r="O140" s="442">
        <f>$F140*N140</f>
        <v>-38000</v>
      </c>
      <c r="P140" s="442">
        <f>O140/1000000</f>
        <v>-0.038</v>
      </c>
      <c r="Q140" s="691"/>
    </row>
    <row r="141" spans="1:17" ht="18">
      <c r="A141" s="309">
        <v>7</v>
      </c>
      <c r="B141" s="340" t="s">
        <v>178</v>
      </c>
      <c r="C141" s="320">
        <v>4864820</v>
      </c>
      <c r="D141" s="119" t="s">
        <v>12</v>
      </c>
      <c r="E141" s="91" t="s">
        <v>339</v>
      </c>
      <c r="F141" s="307">
        <v>-160</v>
      </c>
      <c r="G141" s="326">
        <v>5685</v>
      </c>
      <c r="H141" s="265">
        <v>5605</v>
      </c>
      <c r="I141" s="269">
        <f>G141-H141</f>
        <v>80</v>
      </c>
      <c r="J141" s="269">
        <f>$F141*I141</f>
        <v>-12800</v>
      </c>
      <c r="K141" s="269">
        <f>J141/1000000</f>
        <v>-0.0128</v>
      </c>
      <c r="L141" s="326">
        <v>10774</v>
      </c>
      <c r="M141" s="265">
        <v>10455</v>
      </c>
      <c r="N141" s="269">
        <f>L141-M141</f>
        <v>319</v>
      </c>
      <c r="O141" s="269">
        <f>$F141*N141</f>
        <v>-51040</v>
      </c>
      <c r="P141" s="269">
        <f>O141/1000000</f>
        <v>-0.05104</v>
      </c>
      <c r="Q141" s="692"/>
    </row>
    <row r="142" spans="1:17" ht="18" customHeight="1">
      <c r="A142" s="309">
        <v>8</v>
      </c>
      <c r="B142" s="340" t="s">
        <v>179</v>
      </c>
      <c r="C142" s="320">
        <v>4864811</v>
      </c>
      <c r="D142" s="119" t="s">
        <v>12</v>
      </c>
      <c r="E142" s="91" t="s">
        <v>339</v>
      </c>
      <c r="F142" s="307">
        <v>-200</v>
      </c>
      <c r="G142" s="326">
        <v>533</v>
      </c>
      <c r="H142" s="265">
        <v>427</v>
      </c>
      <c r="I142" s="269">
        <f>G142-H142</f>
        <v>106</v>
      </c>
      <c r="J142" s="269">
        <f>$F142*I142</f>
        <v>-21200</v>
      </c>
      <c r="K142" s="269">
        <f>J142/1000000</f>
        <v>-0.0212</v>
      </c>
      <c r="L142" s="326">
        <v>2791</v>
      </c>
      <c r="M142" s="265">
        <v>2345</v>
      </c>
      <c r="N142" s="269">
        <f>L142-M142</f>
        <v>446</v>
      </c>
      <c r="O142" s="269">
        <f>$F142*N142</f>
        <v>-89200</v>
      </c>
      <c r="P142" s="269">
        <f>O142/1000000</f>
        <v>-0.0892</v>
      </c>
      <c r="Q142" s="459"/>
    </row>
    <row r="143" spans="1:17" ht="18" customHeight="1">
      <c r="A143" s="309">
        <v>9</v>
      </c>
      <c r="B143" s="340" t="s">
        <v>400</v>
      </c>
      <c r="C143" s="320">
        <v>4864961</v>
      </c>
      <c r="D143" s="119" t="s">
        <v>12</v>
      </c>
      <c r="E143" s="91" t="s">
        <v>339</v>
      </c>
      <c r="F143" s="307">
        <v>-1000</v>
      </c>
      <c r="G143" s="326">
        <v>994115</v>
      </c>
      <c r="H143" s="265">
        <v>994187</v>
      </c>
      <c r="I143" s="269">
        <f>G143-H143</f>
        <v>-72</v>
      </c>
      <c r="J143" s="269">
        <f>$F143*I143</f>
        <v>72000</v>
      </c>
      <c r="K143" s="269">
        <f>J143/1000000</f>
        <v>0.072</v>
      </c>
      <c r="L143" s="326">
        <v>999640</v>
      </c>
      <c r="M143" s="265">
        <v>999645</v>
      </c>
      <c r="N143" s="269">
        <f>L143-M143</f>
        <v>-5</v>
      </c>
      <c r="O143" s="269">
        <f>$F143*N143</f>
        <v>5000</v>
      </c>
      <c r="P143" s="269">
        <f>O143/1000000</f>
        <v>0.005</v>
      </c>
      <c r="Q143" s="444"/>
    </row>
    <row r="144" spans="1:17" ht="18" customHeight="1">
      <c r="A144" s="309"/>
      <c r="B144" s="341" t="s">
        <v>107</v>
      </c>
      <c r="C144" s="320"/>
      <c r="D144" s="119"/>
      <c r="E144" s="119"/>
      <c r="F144" s="307"/>
      <c r="G144" s="405"/>
      <c r="H144" s="298"/>
      <c r="I144" s="269"/>
      <c r="J144" s="269"/>
      <c r="K144" s="269"/>
      <c r="L144" s="256"/>
      <c r="M144" s="269"/>
      <c r="N144" s="269"/>
      <c r="O144" s="269"/>
      <c r="P144" s="269"/>
      <c r="Q144" s="459"/>
    </row>
    <row r="145" spans="1:17" ht="18" customHeight="1">
      <c r="A145" s="309">
        <v>10</v>
      </c>
      <c r="B145" s="340" t="s">
        <v>180</v>
      </c>
      <c r="C145" s="320">
        <v>4865093</v>
      </c>
      <c r="D145" s="119" t="s">
        <v>12</v>
      </c>
      <c r="E145" s="91" t="s">
        <v>339</v>
      </c>
      <c r="F145" s="307">
        <v>-100</v>
      </c>
      <c r="G145" s="326">
        <v>98811</v>
      </c>
      <c r="H145" s="265">
        <v>97770</v>
      </c>
      <c r="I145" s="269">
        <f>G145-H145</f>
        <v>1041</v>
      </c>
      <c r="J145" s="269">
        <f>$F145*I145</f>
        <v>-104100</v>
      </c>
      <c r="K145" s="269">
        <f>J145/1000000</f>
        <v>-0.1041</v>
      </c>
      <c r="L145" s="326">
        <v>74098</v>
      </c>
      <c r="M145" s="265">
        <v>74098</v>
      </c>
      <c r="N145" s="269">
        <f>L145-M145</f>
        <v>0</v>
      </c>
      <c r="O145" s="269">
        <f>$F145*N145</f>
        <v>0</v>
      </c>
      <c r="P145" s="269">
        <f>O145/1000000</f>
        <v>0</v>
      </c>
      <c r="Q145" s="459"/>
    </row>
    <row r="146" spans="1:17" ht="18" customHeight="1">
      <c r="A146" s="309">
        <v>11</v>
      </c>
      <c r="B146" s="340" t="s">
        <v>181</v>
      </c>
      <c r="C146" s="320">
        <v>4865094</v>
      </c>
      <c r="D146" s="119" t="s">
        <v>12</v>
      </c>
      <c r="E146" s="91" t="s">
        <v>339</v>
      </c>
      <c r="F146" s="307">
        <v>-100</v>
      </c>
      <c r="G146" s="326">
        <v>108838</v>
      </c>
      <c r="H146" s="265">
        <v>107471</v>
      </c>
      <c r="I146" s="269">
        <f>G146-H146</f>
        <v>1367</v>
      </c>
      <c r="J146" s="269">
        <f>$F146*I146</f>
        <v>-136700</v>
      </c>
      <c r="K146" s="269">
        <f>J146/1000000</f>
        <v>-0.1367</v>
      </c>
      <c r="L146" s="326">
        <v>77493</v>
      </c>
      <c r="M146" s="265">
        <v>77493</v>
      </c>
      <c r="N146" s="269">
        <f>L146-M146</f>
        <v>0</v>
      </c>
      <c r="O146" s="269">
        <f>$F146*N146</f>
        <v>0</v>
      </c>
      <c r="P146" s="269">
        <f>O146/1000000</f>
        <v>0</v>
      </c>
      <c r="Q146" s="459"/>
    </row>
    <row r="147" spans="1:17" ht="18">
      <c r="A147" s="471">
        <v>12</v>
      </c>
      <c r="B147" s="472" t="s">
        <v>182</v>
      </c>
      <c r="C147" s="473">
        <v>5269199</v>
      </c>
      <c r="D147" s="156" t="s">
        <v>12</v>
      </c>
      <c r="E147" s="157" t="s">
        <v>339</v>
      </c>
      <c r="F147" s="474">
        <v>-100</v>
      </c>
      <c r="G147" s="326">
        <v>28253</v>
      </c>
      <c r="H147" s="460">
        <v>28118</v>
      </c>
      <c r="I147" s="442">
        <f>G147-H147</f>
        <v>135</v>
      </c>
      <c r="J147" s="442">
        <f>$F147*I147</f>
        <v>-13500</v>
      </c>
      <c r="K147" s="442">
        <f>J147/1000000</f>
        <v>-0.0135</v>
      </c>
      <c r="L147" s="326">
        <v>61720</v>
      </c>
      <c r="M147" s="460">
        <v>59172</v>
      </c>
      <c r="N147" s="442">
        <f>L147-M147</f>
        <v>2548</v>
      </c>
      <c r="O147" s="442">
        <f>$F147*N147</f>
        <v>-254800</v>
      </c>
      <c r="P147" s="442">
        <f>O147/1000000</f>
        <v>-0.2548</v>
      </c>
      <c r="Q147" s="464"/>
    </row>
    <row r="148" spans="1:17" ht="18" customHeight="1">
      <c r="A148" s="309"/>
      <c r="B148" s="342" t="s">
        <v>177</v>
      </c>
      <c r="C148" s="320"/>
      <c r="D148" s="79"/>
      <c r="E148" s="79"/>
      <c r="F148" s="303"/>
      <c r="G148" s="405"/>
      <c r="H148" s="408"/>
      <c r="I148" s="269"/>
      <c r="J148" s="269"/>
      <c r="K148" s="269"/>
      <c r="L148" s="256"/>
      <c r="M148" s="269"/>
      <c r="N148" s="269"/>
      <c r="O148" s="269"/>
      <c r="P148" s="269"/>
      <c r="Q148" s="459"/>
    </row>
    <row r="149" spans="1:17" ht="18" customHeight="1">
      <c r="A149" s="309"/>
      <c r="B149" s="341" t="s">
        <v>183</v>
      </c>
      <c r="C149" s="320"/>
      <c r="D149" s="119"/>
      <c r="E149" s="119"/>
      <c r="F149" s="303"/>
      <c r="G149" s="405"/>
      <c r="H149" s="408"/>
      <c r="I149" s="269"/>
      <c r="J149" s="269"/>
      <c r="K149" s="269"/>
      <c r="L149" s="256"/>
      <c r="M149" s="269"/>
      <c r="N149" s="269"/>
      <c r="O149" s="269"/>
      <c r="P149" s="269"/>
      <c r="Q149" s="459"/>
    </row>
    <row r="150" spans="1:17" ht="18" customHeight="1">
      <c r="A150" s="309">
        <v>13</v>
      </c>
      <c r="B150" s="340" t="s">
        <v>390</v>
      </c>
      <c r="C150" s="320">
        <v>4864892</v>
      </c>
      <c r="D150" s="119" t="s">
        <v>12</v>
      </c>
      <c r="E150" s="91" t="s">
        <v>339</v>
      </c>
      <c r="F150" s="307">
        <v>500</v>
      </c>
      <c r="G150" s="326">
        <v>999028</v>
      </c>
      <c r="H150" s="265">
        <v>999028</v>
      </c>
      <c r="I150" s="269">
        <f>G150-H150</f>
        <v>0</v>
      </c>
      <c r="J150" s="269">
        <f>$F150*I150</f>
        <v>0</v>
      </c>
      <c r="K150" s="269">
        <f>J150/1000000</f>
        <v>0</v>
      </c>
      <c r="L150" s="326">
        <v>16662</v>
      </c>
      <c r="M150" s="265">
        <v>16662</v>
      </c>
      <c r="N150" s="269">
        <f>L150-M150</f>
        <v>0</v>
      </c>
      <c r="O150" s="269">
        <f>$F150*N150</f>
        <v>0</v>
      </c>
      <c r="P150" s="269">
        <f>O150/1000000</f>
        <v>0</v>
      </c>
      <c r="Q150" s="478"/>
    </row>
    <row r="151" spans="1:17" ht="18" customHeight="1">
      <c r="A151" s="309">
        <v>14</v>
      </c>
      <c r="B151" s="340" t="s">
        <v>393</v>
      </c>
      <c r="C151" s="320">
        <v>4865048</v>
      </c>
      <c r="D151" s="119" t="s">
        <v>12</v>
      </c>
      <c r="E151" s="91" t="s">
        <v>339</v>
      </c>
      <c r="F151" s="307">
        <v>250</v>
      </c>
      <c r="G151" s="326">
        <v>999862</v>
      </c>
      <c r="H151" s="265">
        <v>999862</v>
      </c>
      <c r="I151" s="269">
        <f>G151-H151</f>
        <v>0</v>
      </c>
      <c r="J151" s="269">
        <f>$F151*I151</f>
        <v>0</v>
      </c>
      <c r="K151" s="269">
        <f>J151/1000000</f>
        <v>0</v>
      </c>
      <c r="L151" s="326">
        <v>999849</v>
      </c>
      <c r="M151" s="265">
        <v>999849</v>
      </c>
      <c r="N151" s="269">
        <f>L151-M151</f>
        <v>0</v>
      </c>
      <c r="O151" s="269">
        <f>$F151*N151</f>
        <v>0</v>
      </c>
      <c r="P151" s="269">
        <f>O151/1000000</f>
        <v>0</v>
      </c>
      <c r="Q151" s="470"/>
    </row>
    <row r="152" spans="1:17" ht="18" customHeight="1">
      <c r="A152" s="309">
        <v>15</v>
      </c>
      <c r="B152" s="340" t="s">
        <v>116</v>
      </c>
      <c r="C152" s="320">
        <v>4902508</v>
      </c>
      <c r="D152" s="119" t="s">
        <v>12</v>
      </c>
      <c r="E152" s="91" t="s">
        <v>339</v>
      </c>
      <c r="F152" s="307">
        <v>833.33</v>
      </c>
      <c r="G152" s="326">
        <v>2</v>
      </c>
      <c r="H152" s="265">
        <v>2</v>
      </c>
      <c r="I152" s="269">
        <f>G152-H152</f>
        <v>0</v>
      </c>
      <c r="J152" s="269">
        <f>$F152*I152</f>
        <v>0</v>
      </c>
      <c r="K152" s="269">
        <f>J152/1000000</f>
        <v>0</v>
      </c>
      <c r="L152" s="326">
        <v>999580</v>
      </c>
      <c r="M152" s="265">
        <v>999580</v>
      </c>
      <c r="N152" s="269">
        <f>L152-M152</f>
        <v>0</v>
      </c>
      <c r="O152" s="269">
        <f>$F152*N152</f>
        <v>0</v>
      </c>
      <c r="P152" s="269">
        <f>O152/1000000</f>
        <v>0</v>
      </c>
      <c r="Q152" s="459"/>
    </row>
    <row r="153" spans="1:17" ht="18" customHeight="1">
      <c r="A153" s="309"/>
      <c r="B153" s="341" t="s">
        <v>184</v>
      </c>
      <c r="C153" s="320"/>
      <c r="D153" s="119"/>
      <c r="E153" s="119"/>
      <c r="F153" s="307"/>
      <c r="G153" s="326"/>
      <c r="H153" s="265"/>
      <c r="I153" s="269"/>
      <c r="J153" s="269"/>
      <c r="K153" s="269"/>
      <c r="L153" s="256"/>
      <c r="M153" s="269"/>
      <c r="N153" s="269"/>
      <c r="O153" s="269"/>
      <c r="P153" s="269"/>
      <c r="Q153" s="459"/>
    </row>
    <row r="154" spans="1:17" ht="18" customHeight="1">
      <c r="A154" s="309">
        <v>16</v>
      </c>
      <c r="B154" s="308" t="s">
        <v>185</v>
      </c>
      <c r="C154" s="320">
        <v>4865133</v>
      </c>
      <c r="D154" s="79" t="s">
        <v>12</v>
      </c>
      <c r="E154" s="91" t="s">
        <v>339</v>
      </c>
      <c r="F154" s="307">
        <v>-100</v>
      </c>
      <c r="G154" s="326">
        <v>436221</v>
      </c>
      <c r="H154" s="327">
        <v>435982</v>
      </c>
      <c r="I154" s="408">
        <f>G154-H154</f>
        <v>239</v>
      </c>
      <c r="J154" s="408">
        <f>$F154*I154</f>
        <v>-23900</v>
      </c>
      <c r="K154" s="408">
        <f>J154/1000000</f>
        <v>-0.0239</v>
      </c>
      <c r="L154" s="326">
        <v>46706</v>
      </c>
      <c r="M154" s="327">
        <v>46864</v>
      </c>
      <c r="N154" s="408">
        <f>L154-M154</f>
        <v>-158</v>
      </c>
      <c r="O154" s="408">
        <f>$F154*N154</f>
        <v>15800</v>
      </c>
      <c r="P154" s="408">
        <f>O154/1000000</f>
        <v>0.0158</v>
      </c>
      <c r="Q154" s="458" t="s">
        <v>479</v>
      </c>
    </row>
    <row r="155" spans="1:17" ht="18" customHeight="1">
      <c r="A155" s="309"/>
      <c r="B155" s="342" t="s">
        <v>186</v>
      </c>
      <c r="C155" s="320"/>
      <c r="D155" s="79"/>
      <c r="E155" s="119"/>
      <c r="F155" s="307"/>
      <c r="G155" s="405"/>
      <c r="H155" s="298"/>
      <c r="I155" s="269"/>
      <c r="J155" s="269"/>
      <c r="K155" s="269"/>
      <c r="L155" s="256"/>
      <c r="M155" s="269"/>
      <c r="N155" s="269"/>
      <c r="O155" s="269"/>
      <c r="P155" s="269"/>
      <c r="Q155" s="459"/>
    </row>
    <row r="156" spans="1:17" ht="18" customHeight="1">
      <c r="A156" s="309">
        <v>17</v>
      </c>
      <c r="B156" s="308" t="s">
        <v>173</v>
      </c>
      <c r="C156" s="320">
        <v>4902554</v>
      </c>
      <c r="D156" s="79" t="s">
        <v>12</v>
      </c>
      <c r="E156" s="91" t="s">
        <v>339</v>
      </c>
      <c r="F156" s="307">
        <v>75</v>
      </c>
      <c r="G156" s="326">
        <v>0</v>
      </c>
      <c r="H156" s="265">
        <v>0</v>
      </c>
      <c r="I156" s="269">
        <f>G156-H156</f>
        <v>0</v>
      </c>
      <c r="J156" s="269">
        <f>$F156*I156</f>
        <v>0</v>
      </c>
      <c r="K156" s="269">
        <f>J156/1000000</f>
        <v>0</v>
      </c>
      <c r="L156" s="326">
        <v>0</v>
      </c>
      <c r="M156" s="265">
        <v>0</v>
      </c>
      <c r="N156" s="269">
        <f>L156-M156</f>
        <v>0</v>
      </c>
      <c r="O156" s="269">
        <f>$F156*N156</f>
        <v>0</v>
      </c>
      <c r="P156" s="269">
        <f>O156/1000000</f>
        <v>0</v>
      </c>
      <c r="Q156" s="458" t="s">
        <v>466</v>
      </c>
    </row>
    <row r="157" spans="1:17" ht="18" customHeight="1">
      <c r="A157" s="309"/>
      <c r="B157" s="342" t="s">
        <v>48</v>
      </c>
      <c r="C157" s="307"/>
      <c r="D157" s="79"/>
      <c r="E157" s="79"/>
      <c r="F157" s="307"/>
      <c r="G157" s="405"/>
      <c r="H157" s="298"/>
      <c r="I157" s="269"/>
      <c r="J157" s="269"/>
      <c r="K157" s="269"/>
      <c r="L157" s="256"/>
      <c r="M157" s="269"/>
      <c r="N157" s="269"/>
      <c r="O157" s="269"/>
      <c r="P157" s="269"/>
      <c r="Q157" s="459"/>
    </row>
    <row r="158" spans="1:17" ht="18" customHeight="1">
      <c r="A158" s="309"/>
      <c r="B158" s="342" t="s">
        <v>49</v>
      </c>
      <c r="C158" s="307"/>
      <c r="D158" s="79"/>
      <c r="E158" s="79"/>
      <c r="F158" s="307"/>
      <c r="G158" s="405"/>
      <c r="H158" s="298"/>
      <c r="I158" s="269"/>
      <c r="J158" s="269"/>
      <c r="K158" s="269"/>
      <c r="L158" s="256"/>
      <c r="M158" s="269"/>
      <c r="N158" s="269"/>
      <c r="O158" s="269"/>
      <c r="P158" s="269"/>
      <c r="Q158" s="459"/>
    </row>
    <row r="159" spans="1:17" ht="18" customHeight="1">
      <c r="A159" s="309"/>
      <c r="B159" s="342" t="s">
        <v>50</v>
      </c>
      <c r="C159" s="307"/>
      <c r="D159" s="79"/>
      <c r="E159" s="79"/>
      <c r="F159" s="307"/>
      <c r="G159" s="405"/>
      <c r="H159" s="298"/>
      <c r="I159" s="269"/>
      <c r="J159" s="269"/>
      <c r="K159" s="269"/>
      <c r="L159" s="256"/>
      <c r="M159" s="269"/>
      <c r="N159" s="269"/>
      <c r="O159" s="269"/>
      <c r="P159" s="269"/>
      <c r="Q159" s="459"/>
    </row>
    <row r="160" spans="1:17" ht="17.25" customHeight="1">
      <c r="A160" s="309">
        <v>18</v>
      </c>
      <c r="B160" s="340" t="s">
        <v>51</v>
      </c>
      <c r="C160" s="320">
        <v>4902572</v>
      </c>
      <c r="D160" s="119" t="s">
        <v>12</v>
      </c>
      <c r="E160" s="91" t="s">
        <v>339</v>
      </c>
      <c r="F160" s="307">
        <v>-100</v>
      </c>
      <c r="G160" s="326">
        <v>0</v>
      </c>
      <c r="H160" s="265">
        <v>0</v>
      </c>
      <c r="I160" s="269">
        <f>G160-H160</f>
        <v>0</v>
      </c>
      <c r="J160" s="269">
        <f>$F160*I160</f>
        <v>0</v>
      </c>
      <c r="K160" s="269">
        <f>J160/1000000</f>
        <v>0</v>
      </c>
      <c r="L160" s="326">
        <v>0</v>
      </c>
      <c r="M160" s="265">
        <v>0</v>
      </c>
      <c r="N160" s="269">
        <f>L160-M160</f>
        <v>0</v>
      </c>
      <c r="O160" s="269">
        <f>$F160*N160</f>
        <v>0</v>
      </c>
      <c r="P160" s="269">
        <f>O160/1000000</f>
        <v>0</v>
      </c>
      <c r="Q160" s="763" t="s">
        <v>458</v>
      </c>
    </row>
    <row r="161" spans="1:17" ht="18" customHeight="1">
      <c r="A161" s="309">
        <v>19</v>
      </c>
      <c r="B161" s="340" t="s">
        <v>52</v>
      </c>
      <c r="C161" s="320">
        <v>4902519</v>
      </c>
      <c r="D161" s="119" t="s">
        <v>12</v>
      </c>
      <c r="E161" s="91" t="s">
        <v>339</v>
      </c>
      <c r="F161" s="307">
        <v>-100</v>
      </c>
      <c r="G161" s="326">
        <v>12016</v>
      </c>
      <c r="H161" s="327">
        <v>12016</v>
      </c>
      <c r="I161" s="269">
        <f>G161-H161</f>
        <v>0</v>
      </c>
      <c r="J161" s="269">
        <f>$F161*I161</f>
        <v>0</v>
      </c>
      <c r="K161" s="269">
        <f>J161/1000000</f>
        <v>0</v>
      </c>
      <c r="L161" s="326">
        <v>78939</v>
      </c>
      <c r="M161" s="327">
        <v>78939</v>
      </c>
      <c r="N161" s="269">
        <f>L161-M161</f>
        <v>0</v>
      </c>
      <c r="O161" s="269">
        <f>$F161*N161</f>
        <v>0</v>
      </c>
      <c r="P161" s="269">
        <f>O161/1000000</f>
        <v>0</v>
      </c>
      <c r="Q161" s="459"/>
    </row>
    <row r="162" spans="1:17" ht="18" customHeight="1">
      <c r="A162" s="309"/>
      <c r="B162" s="340"/>
      <c r="C162" s="320">
        <v>4902541</v>
      </c>
      <c r="D162" s="119" t="s">
        <v>12</v>
      </c>
      <c r="E162" s="91" t="s">
        <v>339</v>
      </c>
      <c r="F162" s="307">
        <v>-100</v>
      </c>
      <c r="G162" s="326">
        <v>17</v>
      </c>
      <c r="H162" s="327">
        <v>0</v>
      </c>
      <c r="I162" s="269">
        <f>G162-H162</f>
        <v>17</v>
      </c>
      <c r="J162" s="269">
        <f>$F162*I162</f>
        <v>-1700</v>
      </c>
      <c r="K162" s="269">
        <f>J162/1000000</f>
        <v>-0.0017</v>
      </c>
      <c r="L162" s="326">
        <v>5</v>
      </c>
      <c r="M162" s="327">
        <v>0</v>
      </c>
      <c r="N162" s="269">
        <f>L162-M162</f>
        <v>5</v>
      </c>
      <c r="O162" s="269">
        <f>$F162*N162</f>
        <v>-500</v>
      </c>
      <c r="P162" s="269">
        <f>O162/1000000</f>
        <v>-0.0005</v>
      </c>
      <c r="Q162" s="459" t="s">
        <v>477</v>
      </c>
    </row>
    <row r="163" spans="1:17" ht="18" customHeight="1">
      <c r="A163" s="309">
        <v>20</v>
      </c>
      <c r="B163" s="340" t="s">
        <v>53</v>
      </c>
      <c r="C163" s="320">
        <v>4902539</v>
      </c>
      <c r="D163" s="119" t="s">
        <v>12</v>
      </c>
      <c r="E163" s="91" t="s">
        <v>339</v>
      </c>
      <c r="F163" s="307">
        <v>-100</v>
      </c>
      <c r="G163" s="326">
        <v>1967</v>
      </c>
      <c r="H163" s="327">
        <v>1910</v>
      </c>
      <c r="I163" s="269">
        <f>G163-H163</f>
        <v>57</v>
      </c>
      <c r="J163" s="269">
        <f>$F163*I163</f>
        <v>-5700</v>
      </c>
      <c r="K163" s="269">
        <f>J163/1000000</f>
        <v>-0.0057</v>
      </c>
      <c r="L163" s="326">
        <v>26101</v>
      </c>
      <c r="M163" s="265">
        <v>25599</v>
      </c>
      <c r="N163" s="269">
        <f>L163-M163</f>
        <v>502</v>
      </c>
      <c r="O163" s="269">
        <f>$F163*N163</f>
        <v>-50200</v>
      </c>
      <c r="P163" s="269">
        <f>O163/1000000</f>
        <v>-0.0502</v>
      </c>
      <c r="Q163" s="459"/>
    </row>
    <row r="164" spans="1:17" ht="18" customHeight="1">
      <c r="A164" s="309"/>
      <c r="B164" s="341" t="s">
        <v>54</v>
      </c>
      <c r="C164" s="320"/>
      <c r="D164" s="119"/>
      <c r="E164" s="119"/>
      <c r="F164" s="307"/>
      <c r="G164" s="405"/>
      <c r="H164" s="408"/>
      <c r="I164" s="269"/>
      <c r="J164" s="269"/>
      <c r="K164" s="269"/>
      <c r="L164" s="256"/>
      <c r="M164" s="269"/>
      <c r="N164" s="269"/>
      <c r="O164" s="269"/>
      <c r="P164" s="269"/>
      <c r="Q164" s="459"/>
    </row>
    <row r="165" spans="1:17" ht="18" customHeight="1">
      <c r="A165" s="309">
        <v>21</v>
      </c>
      <c r="B165" s="340" t="s">
        <v>55</v>
      </c>
      <c r="C165" s="320">
        <v>4902591</v>
      </c>
      <c r="D165" s="119" t="s">
        <v>12</v>
      </c>
      <c r="E165" s="91" t="s">
        <v>339</v>
      </c>
      <c r="F165" s="307">
        <v>-1333</v>
      </c>
      <c r="G165" s="326">
        <v>410</v>
      </c>
      <c r="H165" s="327">
        <v>387</v>
      </c>
      <c r="I165" s="269">
        <f aca="true" t="shared" si="24" ref="I165:I172">G165-H165</f>
        <v>23</v>
      </c>
      <c r="J165" s="269">
        <f aca="true" t="shared" si="25" ref="J165:J172">$F165*I165</f>
        <v>-30659</v>
      </c>
      <c r="K165" s="269">
        <f aca="true" t="shared" si="26" ref="K165:K172">J165/1000000</f>
        <v>-0.030659</v>
      </c>
      <c r="L165" s="326">
        <v>366</v>
      </c>
      <c r="M165" s="265">
        <v>361</v>
      </c>
      <c r="N165" s="269">
        <f aca="true" t="shared" si="27" ref="N165:N172">L165-M165</f>
        <v>5</v>
      </c>
      <c r="O165" s="269">
        <f aca="true" t="shared" si="28" ref="O165:O172">$F165*N165</f>
        <v>-6665</v>
      </c>
      <c r="P165" s="269">
        <f aca="true" t="shared" si="29" ref="P165:P172">O165/1000000</f>
        <v>-0.006665</v>
      </c>
      <c r="Q165" s="459"/>
    </row>
    <row r="166" spans="1:17" ht="18" customHeight="1">
      <c r="A166" s="309">
        <v>22</v>
      </c>
      <c r="B166" s="340" t="s">
        <v>56</v>
      </c>
      <c r="C166" s="320">
        <v>4902565</v>
      </c>
      <c r="D166" s="119" t="s">
        <v>12</v>
      </c>
      <c r="E166" s="91" t="s">
        <v>339</v>
      </c>
      <c r="F166" s="307">
        <v>-100</v>
      </c>
      <c r="G166" s="326">
        <v>799</v>
      </c>
      <c r="H166" s="327">
        <v>327</v>
      </c>
      <c r="I166" s="269">
        <f>G166-H166</f>
        <v>472</v>
      </c>
      <c r="J166" s="269">
        <f>$F166*I166</f>
        <v>-47200</v>
      </c>
      <c r="K166" s="269">
        <f>J166/1000000</f>
        <v>-0.0472</v>
      </c>
      <c r="L166" s="326">
        <v>1375</v>
      </c>
      <c r="M166" s="265">
        <v>1252</v>
      </c>
      <c r="N166" s="269">
        <f>L166-M166</f>
        <v>123</v>
      </c>
      <c r="O166" s="269">
        <f>$F166*N166</f>
        <v>-12300</v>
      </c>
      <c r="P166" s="269">
        <f>O166/1000000</f>
        <v>-0.0123</v>
      </c>
      <c r="Q166" s="459"/>
    </row>
    <row r="167" spans="1:17" ht="18" customHeight="1">
      <c r="A167" s="309">
        <v>23</v>
      </c>
      <c r="B167" s="340" t="s">
        <v>57</v>
      </c>
      <c r="C167" s="320">
        <v>4902523</v>
      </c>
      <c r="D167" s="119" t="s">
        <v>12</v>
      </c>
      <c r="E167" s="91" t="s">
        <v>339</v>
      </c>
      <c r="F167" s="307">
        <v>-100</v>
      </c>
      <c r="G167" s="326">
        <v>999815</v>
      </c>
      <c r="H167" s="327">
        <v>999815</v>
      </c>
      <c r="I167" s="269">
        <f t="shared" si="24"/>
        <v>0</v>
      </c>
      <c r="J167" s="269">
        <f t="shared" si="25"/>
        <v>0</v>
      </c>
      <c r="K167" s="269">
        <f t="shared" si="26"/>
        <v>0</v>
      </c>
      <c r="L167" s="326">
        <v>999943</v>
      </c>
      <c r="M167" s="265">
        <v>999943</v>
      </c>
      <c r="N167" s="269">
        <f t="shared" si="27"/>
        <v>0</v>
      </c>
      <c r="O167" s="269">
        <f t="shared" si="28"/>
        <v>0</v>
      </c>
      <c r="P167" s="269">
        <f t="shared" si="29"/>
        <v>0</v>
      </c>
      <c r="Q167" s="459"/>
    </row>
    <row r="168" spans="1:17" ht="18" customHeight="1">
      <c r="A168" s="309">
        <v>24</v>
      </c>
      <c r="B168" s="340" t="s">
        <v>58</v>
      </c>
      <c r="C168" s="320">
        <v>4902547</v>
      </c>
      <c r="D168" s="119" t="s">
        <v>12</v>
      </c>
      <c r="E168" s="91" t="s">
        <v>339</v>
      </c>
      <c r="F168" s="307">
        <v>-100</v>
      </c>
      <c r="G168" s="326">
        <v>5885</v>
      </c>
      <c r="H168" s="327">
        <v>5885</v>
      </c>
      <c r="I168" s="269">
        <f t="shared" si="24"/>
        <v>0</v>
      </c>
      <c r="J168" s="269">
        <f t="shared" si="25"/>
        <v>0</v>
      </c>
      <c r="K168" s="269">
        <f t="shared" si="26"/>
        <v>0</v>
      </c>
      <c r="L168" s="326">
        <v>8891</v>
      </c>
      <c r="M168" s="265">
        <v>8891</v>
      </c>
      <c r="N168" s="269">
        <f t="shared" si="27"/>
        <v>0</v>
      </c>
      <c r="O168" s="269">
        <f t="shared" si="28"/>
        <v>0</v>
      </c>
      <c r="P168" s="269">
        <f t="shared" si="29"/>
        <v>0</v>
      </c>
      <c r="Q168" s="459"/>
    </row>
    <row r="169" spans="1:17" ht="18" customHeight="1">
      <c r="A169" s="309">
        <v>25</v>
      </c>
      <c r="B169" s="308" t="s">
        <v>59</v>
      </c>
      <c r="C169" s="307">
        <v>4902548</v>
      </c>
      <c r="D169" s="79" t="s">
        <v>12</v>
      </c>
      <c r="E169" s="91" t="s">
        <v>339</v>
      </c>
      <c r="F169" s="735">
        <v>-100</v>
      </c>
      <c r="G169" s="326">
        <v>0</v>
      </c>
      <c r="H169" s="327">
        <v>0</v>
      </c>
      <c r="I169" s="269">
        <f>G169-H169</f>
        <v>0</v>
      </c>
      <c r="J169" s="269">
        <f t="shared" si="25"/>
        <v>0</v>
      </c>
      <c r="K169" s="269">
        <f t="shared" si="26"/>
        <v>0</v>
      </c>
      <c r="L169" s="326">
        <v>0</v>
      </c>
      <c r="M169" s="265">
        <v>0</v>
      </c>
      <c r="N169" s="269">
        <f>L169-M169</f>
        <v>0</v>
      </c>
      <c r="O169" s="269">
        <f t="shared" si="28"/>
        <v>0</v>
      </c>
      <c r="P169" s="269">
        <f t="shared" si="29"/>
        <v>0</v>
      </c>
      <c r="Q169" s="459"/>
    </row>
    <row r="170" spans="1:17" ht="18" customHeight="1">
      <c r="A170" s="309">
        <v>26</v>
      </c>
      <c r="B170" s="308" t="s">
        <v>60</v>
      </c>
      <c r="C170" s="307">
        <v>5295190</v>
      </c>
      <c r="D170" s="79" t="s">
        <v>12</v>
      </c>
      <c r="E170" s="91" t="s">
        <v>339</v>
      </c>
      <c r="F170" s="307">
        <v>-100</v>
      </c>
      <c r="G170" s="326">
        <v>1028</v>
      </c>
      <c r="H170" s="265">
        <v>569</v>
      </c>
      <c r="I170" s="269">
        <f>G170-H170</f>
        <v>459</v>
      </c>
      <c r="J170" s="269">
        <f>$F170*I170</f>
        <v>-45900</v>
      </c>
      <c r="K170" s="269">
        <f>J170/1000000</f>
        <v>-0.0459</v>
      </c>
      <c r="L170" s="326">
        <v>21753</v>
      </c>
      <c r="M170" s="265">
        <v>21402</v>
      </c>
      <c r="N170" s="269">
        <f>L170-M170</f>
        <v>351</v>
      </c>
      <c r="O170" s="269">
        <f>$F170*N170</f>
        <v>-35100</v>
      </c>
      <c r="P170" s="269">
        <f>O170/1000000</f>
        <v>-0.0351</v>
      </c>
      <c r="Q170" s="459"/>
    </row>
    <row r="171" spans="1:17" ht="18" customHeight="1">
      <c r="A171" s="309">
        <v>27</v>
      </c>
      <c r="B171" s="308" t="s">
        <v>61</v>
      </c>
      <c r="C171" s="307">
        <v>4902529</v>
      </c>
      <c r="D171" s="79" t="s">
        <v>12</v>
      </c>
      <c r="E171" s="91" t="s">
        <v>339</v>
      </c>
      <c r="F171" s="307">
        <v>-44.44</v>
      </c>
      <c r="G171" s="326">
        <v>989588</v>
      </c>
      <c r="H171" s="265">
        <v>989588</v>
      </c>
      <c r="I171" s="269">
        <f t="shared" si="24"/>
        <v>0</v>
      </c>
      <c r="J171" s="269">
        <f t="shared" si="25"/>
        <v>0</v>
      </c>
      <c r="K171" s="269">
        <f t="shared" si="26"/>
        <v>0</v>
      </c>
      <c r="L171" s="326">
        <v>297</v>
      </c>
      <c r="M171" s="265">
        <v>297</v>
      </c>
      <c r="N171" s="269">
        <f t="shared" si="27"/>
        <v>0</v>
      </c>
      <c r="O171" s="269">
        <f t="shared" si="28"/>
        <v>0</v>
      </c>
      <c r="P171" s="269">
        <f t="shared" si="29"/>
        <v>0</v>
      </c>
      <c r="Q171" s="470"/>
    </row>
    <row r="172" spans="1:17" ht="18" customHeight="1">
      <c r="A172" s="309">
        <v>28</v>
      </c>
      <c r="B172" s="308" t="s">
        <v>141</v>
      </c>
      <c r="C172" s="307">
        <v>4865087</v>
      </c>
      <c r="D172" s="79" t="s">
        <v>12</v>
      </c>
      <c r="E172" s="91" t="s">
        <v>339</v>
      </c>
      <c r="F172" s="307">
        <v>-100</v>
      </c>
      <c r="G172" s="326">
        <v>0</v>
      </c>
      <c r="H172" s="265">
        <v>0</v>
      </c>
      <c r="I172" s="269">
        <f t="shared" si="24"/>
        <v>0</v>
      </c>
      <c r="J172" s="269">
        <f t="shared" si="25"/>
        <v>0</v>
      </c>
      <c r="K172" s="269">
        <f t="shared" si="26"/>
        <v>0</v>
      </c>
      <c r="L172" s="326">
        <v>0</v>
      </c>
      <c r="M172" s="265">
        <v>0</v>
      </c>
      <c r="N172" s="269">
        <f t="shared" si="27"/>
        <v>0</v>
      </c>
      <c r="O172" s="269">
        <f t="shared" si="28"/>
        <v>0</v>
      </c>
      <c r="P172" s="269">
        <f t="shared" si="29"/>
        <v>0</v>
      </c>
      <c r="Q172" s="459"/>
    </row>
    <row r="173" spans="1:17" ht="18" customHeight="1">
      <c r="A173" s="309"/>
      <c r="B173" s="342" t="s">
        <v>75</v>
      </c>
      <c r="C173" s="307"/>
      <c r="D173" s="79"/>
      <c r="E173" s="79"/>
      <c r="F173" s="307"/>
      <c r="G173" s="405"/>
      <c r="H173" s="298"/>
      <c r="I173" s="269"/>
      <c r="J173" s="269"/>
      <c r="K173" s="269"/>
      <c r="L173" s="256"/>
      <c r="M173" s="269"/>
      <c r="N173" s="269"/>
      <c r="O173" s="269"/>
      <c r="P173" s="269"/>
      <c r="Q173" s="459"/>
    </row>
    <row r="174" spans="1:17" ht="18" customHeight="1">
      <c r="A174" s="309">
        <v>29</v>
      </c>
      <c r="B174" s="308" t="s">
        <v>76</v>
      </c>
      <c r="C174" s="307">
        <v>4902577</v>
      </c>
      <c r="D174" s="79" t="s">
        <v>12</v>
      </c>
      <c r="E174" s="91" t="s">
        <v>339</v>
      </c>
      <c r="F174" s="307">
        <v>400</v>
      </c>
      <c r="G174" s="326">
        <v>995619</v>
      </c>
      <c r="H174" s="265">
        <v>995619</v>
      </c>
      <c r="I174" s="269">
        <f>G174-H174</f>
        <v>0</v>
      </c>
      <c r="J174" s="269">
        <f>$F174*I174</f>
        <v>0</v>
      </c>
      <c r="K174" s="269">
        <f>J174/1000000</f>
        <v>0</v>
      </c>
      <c r="L174" s="326">
        <v>83</v>
      </c>
      <c r="M174" s="265">
        <v>85</v>
      </c>
      <c r="N174" s="269">
        <f>L174-M174</f>
        <v>-2</v>
      </c>
      <c r="O174" s="269">
        <f>$F174*N174</f>
        <v>-800</v>
      </c>
      <c r="P174" s="269">
        <f>O174/1000000</f>
        <v>-0.0008</v>
      </c>
      <c r="Q174" s="459"/>
    </row>
    <row r="175" spans="1:17" ht="18" customHeight="1">
      <c r="A175" s="309">
        <v>30</v>
      </c>
      <c r="B175" s="308" t="s">
        <v>77</v>
      </c>
      <c r="C175" s="307">
        <v>4902525</v>
      </c>
      <c r="D175" s="79" t="s">
        <v>12</v>
      </c>
      <c r="E175" s="91" t="s">
        <v>339</v>
      </c>
      <c r="F175" s="307">
        <v>-400</v>
      </c>
      <c r="G175" s="326">
        <v>999985</v>
      </c>
      <c r="H175" s="265">
        <v>999985</v>
      </c>
      <c r="I175" s="269">
        <f>G175-H175</f>
        <v>0</v>
      </c>
      <c r="J175" s="269">
        <f>$F175*I175</f>
        <v>0</v>
      </c>
      <c r="K175" s="269">
        <f>J175/1000000</f>
        <v>0</v>
      </c>
      <c r="L175" s="326">
        <v>999705</v>
      </c>
      <c r="M175" s="265">
        <v>999705</v>
      </c>
      <c r="N175" s="269">
        <f>L175-M175</f>
        <v>0</v>
      </c>
      <c r="O175" s="269">
        <f>$F175*N175</f>
        <v>0</v>
      </c>
      <c r="P175" s="269">
        <f>O175/1000000</f>
        <v>0</v>
      </c>
      <c r="Q175" s="459"/>
    </row>
    <row r="176" spans="1:17" ht="18" customHeight="1">
      <c r="A176" s="307"/>
      <c r="B176" s="332" t="s">
        <v>446</v>
      </c>
      <c r="C176" s="307"/>
      <c r="D176" s="79"/>
      <c r="E176" s="91"/>
      <c r="F176" s="307"/>
      <c r="G176" s="326"/>
      <c r="H176" s="265"/>
      <c r="I176" s="269"/>
      <c r="J176" s="269"/>
      <c r="K176" s="269"/>
      <c r="L176" s="326"/>
      <c r="M176" s="265"/>
      <c r="N176" s="269"/>
      <c r="O176" s="269"/>
      <c r="P176" s="269"/>
      <c r="Q176" s="731"/>
    </row>
    <row r="177" spans="1:17" ht="18" customHeight="1">
      <c r="A177" s="307">
        <v>31</v>
      </c>
      <c r="B177" s="737" t="s">
        <v>445</v>
      </c>
      <c r="C177" s="307">
        <v>5295160</v>
      </c>
      <c r="D177" s="79" t="s">
        <v>12</v>
      </c>
      <c r="E177" s="91" t="s">
        <v>339</v>
      </c>
      <c r="F177" s="307">
        <v>-400</v>
      </c>
      <c r="G177" s="326">
        <v>999987</v>
      </c>
      <c r="H177" s="52">
        <v>999736</v>
      </c>
      <c r="I177" s="269">
        <f>G177-H177</f>
        <v>251</v>
      </c>
      <c r="J177" s="269">
        <f>$F177*I177</f>
        <v>-100400</v>
      </c>
      <c r="K177" s="269">
        <f>J177/1000000</f>
        <v>-0.1004</v>
      </c>
      <c r="L177" s="326">
        <v>999893</v>
      </c>
      <c r="M177" s="52">
        <v>999807</v>
      </c>
      <c r="N177" s="269">
        <f>L177-M177</f>
        <v>86</v>
      </c>
      <c r="O177" s="269">
        <f>$F177*N177</f>
        <v>-34400</v>
      </c>
      <c r="P177" s="269">
        <f>O177/1000000</f>
        <v>-0.0344</v>
      </c>
      <c r="Q177" s="731"/>
    </row>
    <row r="178" spans="1:17" s="481" customFormat="1" ht="18">
      <c r="A178" s="350"/>
      <c r="B178" s="332" t="s">
        <v>447</v>
      </c>
      <c r="C178" s="298"/>
      <c r="D178" s="119"/>
      <c r="E178" s="91"/>
      <c r="F178" s="320"/>
      <c r="G178" s="326"/>
      <c r="H178" s="265"/>
      <c r="I178" s="307"/>
      <c r="J178" s="307"/>
      <c r="K178" s="307"/>
      <c r="L178" s="326"/>
      <c r="M178" s="265"/>
      <c r="N178" s="307"/>
      <c r="O178" s="307"/>
      <c r="P178" s="307"/>
      <c r="Q178" s="447"/>
    </row>
    <row r="179" spans="1:17" s="481" customFormat="1" ht="18">
      <c r="A179" s="350">
        <v>32</v>
      </c>
      <c r="B179" s="695" t="s">
        <v>453</v>
      </c>
      <c r="C179" s="298">
        <v>4864960</v>
      </c>
      <c r="D179" s="119" t="s">
        <v>12</v>
      </c>
      <c r="E179" s="91" t="s">
        <v>339</v>
      </c>
      <c r="F179" s="320">
        <v>-1000</v>
      </c>
      <c r="G179" s="326">
        <v>2533</v>
      </c>
      <c r="H179" s="265">
        <v>2363</v>
      </c>
      <c r="I179" s="327">
        <f>G179-H179</f>
        <v>170</v>
      </c>
      <c r="J179" s="327">
        <f>$F179*I179</f>
        <v>-170000</v>
      </c>
      <c r="K179" s="328">
        <f>J179/1000000</f>
        <v>-0.17</v>
      </c>
      <c r="L179" s="326">
        <v>1742</v>
      </c>
      <c r="M179" s="265">
        <v>1742</v>
      </c>
      <c r="N179" s="327">
        <f>L179-M179</f>
        <v>0</v>
      </c>
      <c r="O179" s="327">
        <f>$F179*N179</f>
        <v>0</v>
      </c>
      <c r="P179" s="328">
        <f>O179/1000000</f>
        <v>0</v>
      </c>
      <c r="Q179" s="447"/>
    </row>
    <row r="180" spans="1:17" ht="18">
      <c r="A180" s="350">
        <v>33</v>
      </c>
      <c r="B180" s="695" t="s">
        <v>454</v>
      </c>
      <c r="C180" s="298">
        <v>5128441</v>
      </c>
      <c r="D180" s="119" t="s">
        <v>12</v>
      </c>
      <c r="E180" s="91" t="s">
        <v>339</v>
      </c>
      <c r="F180" s="534">
        <v>-750</v>
      </c>
      <c r="G180" s="326">
        <v>252</v>
      </c>
      <c r="H180" s="265">
        <v>146</v>
      </c>
      <c r="I180" s="327">
        <f>G180-H180</f>
        <v>106</v>
      </c>
      <c r="J180" s="327">
        <f>$F180*I180</f>
        <v>-79500</v>
      </c>
      <c r="K180" s="328">
        <f>J180/1000000</f>
        <v>-0.0795</v>
      </c>
      <c r="L180" s="326">
        <v>2642</v>
      </c>
      <c r="M180" s="265">
        <v>2008</v>
      </c>
      <c r="N180" s="327">
        <f>L180-M180</f>
        <v>634</v>
      </c>
      <c r="O180" s="327">
        <f>$F180*N180</f>
        <v>-475500</v>
      </c>
      <c r="P180" s="328">
        <f>O180/1000000</f>
        <v>-0.4755</v>
      </c>
      <c r="Q180" s="447"/>
    </row>
    <row r="181" spans="1:17" ht="18" customHeight="1" thickBot="1">
      <c r="A181" s="307"/>
      <c r="B181" s="308"/>
      <c r="C181" s="307"/>
      <c r="D181" s="79"/>
      <c r="E181" s="91"/>
      <c r="F181" s="307"/>
      <c r="G181" s="326"/>
      <c r="H181" s="764"/>
      <c r="I181" s="269"/>
      <c r="J181" s="269"/>
      <c r="K181" s="269"/>
      <c r="L181" s="326"/>
      <c r="M181" s="327"/>
      <c r="N181" s="269"/>
      <c r="O181" s="269"/>
      <c r="P181" s="269"/>
      <c r="Q181" s="731"/>
    </row>
    <row r="182" s="545" customFormat="1" ht="15" customHeight="1" thickTop="1">
      <c r="H182" s="481"/>
    </row>
    <row r="184" spans="1:16" ht="20.25">
      <c r="A184" s="302" t="s">
        <v>306</v>
      </c>
      <c r="K184" s="582">
        <f>SUM(K131:K182)</f>
        <v>-2.04962612</v>
      </c>
      <c r="P184" s="582">
        <f>SUM(P131:P182)</f>
        <v>-1.1109056400000001</v>
      </c>
    </row>
    <row r="185" spans="1:16" ht="12.75">
      <c r="A185" s="54"/>
      <c r="K185" s="534"/>
      <c r="P185" s="534"/>
    </row>
    <row r="186" spans="1:16" ht="12.75">
      <c r="A186" s="54"/>
      <c r="K186" s="534"/>
      <c r="P186" s="534"/>
    </row>
    <row r="187" spans="1:17" ht="18">
      <c r="A187" s="54"/>
      <c r="K187" s="534"/>
      <c r="P187" s="534"/>
      <c r="Q187" s="579" t="str">
        <f>NDPL!$Q$1</f>
        <v>SEPTEMBER-2018</v>
      </c>
    </row>
    <row r="188" spans="1:16" ht="12.75">
      <c r="A188" s="54"/>
      <c r="K188" s="534"/>
      <c r="P188" s="534"/>
    </row>
    <row r="189" spans="1:16" ht="12.75">
      <c r="A189" s="54"/>
      <c r="K189" s="534"/>
      <c r="P189" s="534"/>
    </row>
    <row r="190" spans="1:16" ht="12.75">
      <c r="A190" s="54"/>
      <c r="K190" s="534"/>
      <c r="P190" s="534"/>
    </row>
    <row r="191" spans="1:11" ht="13.5" thickBot="1">
      <c r="A191" s="2"/>
      <c r="B191" s="7"/>
      <c r="C191" s="7"/>
      <c r="D191" s="50"/>
      <c r="E191" s="50"/>
      <c r="F191" s="19"/>
      <c r="G191" s="19"/>
      <c r="H191" s="19"/>
      <c r="I191" s="19"/>
      <c r="J191" s="19"/>
      <c r="K191" s="51"/>
    </row>
    <row r="192" spans="1:17" ht="27.75">
      <c r="A192" s="393" t="s">
        <v>189</v>
      </c>
      <c r="B192" s="138"/>
      <c r="C192" s="134"/>
      <c r="D192" s="134"/>
      <c r="E192" s="134"/>
      <c r="F192" s="181"/>
      <c r="G192" s="181"/>
      <c r="H192" s="181"/>
      <c r="I192" s="181"/>
      <c r="J192" s="181"/>
      <c r="K192" s="182"/>
      <c r="L192" s="545"/>
      <c r="M192" s="545"/>
      <c r="N192" s="545"/>
      <c r="O192" s="545"/>
      <c r="P192" s="545"/>
      <c r="Q192" s="546"/>
    </row>
    <row r="193" spans="1:17" ht="24.75" customHeight="1">
      <c r="A193" s="392" t="s">
        <v>308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391">
        <f>K125</f>
        <v>-8.76996927</v>
      </c>
      <c r="L193" s="279"/>
      <c r="M193" s="279"/>
      <c r="N193" s="279"/>
      <c r="O193" s="279"/>
      <c r="P193" s="391">
        <f>P125</f>
        <v>10.795035050000001</v>
      </c>
      <c r="Q193" s="547"/>
    </row>
    <row r="194" spans="1:17" ht="24.75" customHeight="1">
      <c r="A194" s="392" t="s">
        <v>307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391">
        <f>K184</f>
        <v>-2.04962612</v>
      </c>
      <c r="L194" s="279"/>
      <c r="M194" s="279"/>
      <c r="N194" s="279"/>
      <c r="O194" s="279"/>
      <c r="P194" s="391">
        <f>P184</f>
        <v>-1.1109056400000001</v>
      </c>
      <c r="Q194" s="547"/>
    </row>
    <row r="195" spans="1:17" ht="24.75" customHeight="1">
      <c r="A195" s="392" t="s">
        <v>309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391">
        <f>'ROHTAK ROAD'!K41</f>
        <v>-0.250725</v>
      </c>
      <c r="L195" s="279"/>
      <c r="M195" s="279"/>
      <c r="N195" s="279"/>
      <c r="O195" s="279"/>
      <c r="P195" s="391">
        <f>'ROHTAK ROAD'!P41</f>
        <v>0.0226625</v>
      </c>
      <c r="Q195" s="547"/>
    </row>
    <row r="196" spans="1:17" ht="24.75" customHeight="1">
      <c r="A196" s="392" t="s">
        <v>310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391">
        <f>-MES!K39</f>
        <v>-0.17432499999999998</v>
      </c>
      <c r="L196" s="279"/>
      <c r="M196" s="279"/>
      <c r="N196" s="279"/>
      <c r="O196" s="279"/>
      <c r="P196" s="391">
        <f>-MES!P39</f>
        <v>-0.0618</v>
      </c>
      <c r="Q196" s="547"/>
    </row>
    <row r="197" spans="1:17" ht="29.25" customHeight="1" thickBot="1">
      <c r="A197" s="394" t="s">
        <v>190</v>
      </c>
      <c r="B197" s="183"/>
      <c r="C197" s="184"/>
      <c r="D197" s="184"/>
      <c r="E197" s="184"/>
      <c r="F197" s="184"/>
      <c r="G197" s="184"/>
      <c r="H197" s="184"/>
      <c r="I197" s="184"/>
      <c r="J197" s="184"/>
      <c r="K197" s="395">
        <f>SUM(K193:K196)</f>
        <v>-11.244645389999999</v>
      </c>
      <c r="L197" s="587"/>
      <c r="M197" s="587"/>
      <c r="N197" s="587"/>
      <c r="O197" s="587"/>
      <c r="P197" s="395">
        <f>SUM(P193:P196)</f>
        <v>9.64499191</v>
      </c>
      <c r="Q197" s="549"/>
    </row>
    <row r="202" ht="13.5" thickBot="1"/>
    <row r="203" spans="1:17" ht="12.75">
      <c r="A203" s="550"/>
      <c r="B203" s="551"/>
      <c r="C203" s="551"/>
      <c r="D203" s="551"/>
      <c r="E203" s="551"/>
      <c r="F203" s="551"/>
      <c r="G203" s="551"/>
      <c r="H203" s="545"/>
      <c r="I203" s="545"/>
      <c r="J203" s="545"/>
      <c r="K203" s="545"/>
      <c r="L203" s="545"/>
      <c r="M203" s="545"/>
      <c r="N203" s="545"/>
      <c r="O203" s="545"/>
      <c r="P203" s="545"/>
      <c r="Q203" s="546"/>
    </row>
    <row r="204" spans="1:17" ht="26.25">
      <c r="A204" s="588" t="s">
        <v>320</v>
      </c>
      <c r="B204" s="553"/>
      <c r="C204" s="553"/>
      <c r="D204" s="553"/>
      <c r="E204" s="553"/>
      <c r="F204" s="553"/>
      <c r="G204" s="553"/>
      <c r="H204" s="481"/>
      <c r="I204" s="481"/>
      <c r="J204" s="481"/>
      <c r="K204" s="481"/>
      <c r="L204" s="481"/>
      <c r="M204" s="481"/>
      <c r="N204" s="481"/>
      <c r="O204" s="481"/>
      <c r="P204" s="481"/>
      <c r="Q204" s="547"/>
    </row>
    <row r="205" spans="1:17" ht="12.75">
      <c r="A205" s="554"/>
      <c r="B205" s="553"/>
      <c r="C205" s="553"/>
      <c r="D205" s="553"/>
      <c r="E205" s="553"/>
      <c r="F205" s="553"/>
      <c r="G205" s="553"/>
      <c r="H205" s="481"/>
      <c r="I205" s="481"/>
      <c r="J205" s="481"/>
      <c r="K205" s="481"/>
      <c r="L205" s="481"/>
      <c r="M205" s="481"/>
      <c r="N205" s="481"/>
      <c r="O205" s="481"/>
      <c r="P205" s="481"/>
      <c r="Q205" s="547"/>
    </row>
    <row r="206" spans="1:17" ht="15.75">
      <c r="A206" s="555"/>
      <c r="B206" s="556"/>
      <c r="C206" s="556"/>
      <c r="D206" s="556"/>
      <c r="E206" s="556"/>
      <c r="F206" s="556"/>
      <c r="G206" s="556"/>
      <c r="H206" s="481"/>
      <c r="I206" s="481"/>
      <c r="J206" s="481"/>
      <c r="K206" s="557" t="s">
        <v>332</v>
      </c>
      <c r="L206" s="481"/>
      <c r="M206" s="481"/>
      <c r="N206" s="481"/>
      <c r="O206" s="481"/>
      <c r="P206" s="557" t="s">
        <v>333</v>
      </c>
      <c r="Q206" s="547"/>
    </row>
    <row r="207" spans="1:17" ht="12.75">
      <c r="A207" s="558"/>
      <c r="B207" s="91"/>
      <c r="C207" s="91"/>
      <c r="D207" s="91"/>
      <c r="E207" s="91"/>
      <c r="F207" s="91"/>
      <c r="G207" s="91"/>
      <c r="H207" s="481"/>
      <c r="I207" s="481"/>
      <c r="J207" s="481"/>
      <c r="K207" s="481"/>
      <c r="L207" s="481"/>
      <c r="M207" s="481"/>
      <c r="N207" s="481"/>
      <c r="O207" s="481"/>
      <c r="P207" s="481"/>
      <c r="Q207" s="547"/>
    </row>
    <row r="208" spans="1:17" ht="12.75">
      <c r="A208" s="558"/>
      <c r="B208" s="91"/>
      <c r="C208" s="91"/>
      <c r="D208" s="91"/>
      <c r="E208" s="91"/>
      <c r="F208" s="91"/>
      <c r="G208" s="91"/>
      <c r="H208" s="481"/>
      <c r="I208" s="481"/>
      <c r="J208" s="481"/>
      <c r="K208" s="481"/>
      <c r="L208" s="481"/>
      <c r="M208" s="481"/>
      <c r="N208" s="481"/>
      <c r="O208" s="481"/>
      <c r="P208" s="481"/>
      <c r="Q208" s="547"/>
    </row>
    <row r="209" spans="1:17" ht="23.25">
      <c r="A209" s="589" t="s">
        <v>323</v>
      </c>
      <c r="B209" s="560"/>
      <c r="C209" s="560"/>
      <c r="D209" s="561"/>
      <c r="E209" s="561"/>
      <c r="F209" s="562"/>
      <c r="G209" s="561"/>
      <c r="H209" s="481"/>
      <c r="I209" s="481"/>
      <c r="J209" s="481"/>
      <c r="K209" s="590">
        <f>K197</f>
        <v>-11.244645389999999</v>
      </c>
      <c r="L209" s="591" t="s">
        <v>321</v>
      </c>
      <c r="M209" s="592"/>
      <c r="N209" s="592"/>
      <c r="O209" s="592"/>
      <c r="P209" s="590">
        <f>P197</f>
        <v>9.64499191</v>
      </c>
      <c r="Q209" s="593" t="s">
        <v>321</v>
      </c>
    </row>
    <row r="210" spans="1:17" ht="23.25">
      <c r="A210" s="565"/>
      <c r="B210" s="566"/>
      <c r="C210" s="566"/>
      <c r="D210" s="553"/>
      <c r="E210" s="553"/>
      <c r="F210" s="567"/>
      <c r="G210" s="553"/>
      <c r="H210" s="481"/>
      <c r="I210" s="481"/>
      <c r="J210" s="481"/>
      <c r="K210" s="592"/>
      <c r="L210" s="594"/>
      <c r="M210" s="592"/>
      <c r="N210" s="592"/>
      <c r="O210" s="592"/>
      <c r="P210" s="592"/>
      <c r="Q210" s="595"/>
    </row>
    <row r="211" spans="1:17" ht="23.25">
      <c r="A211" s="596" t="s">
        <v>322</v>
      </c>
      <c r="B211" s="42"/>
      <c r="C211" s="42"/>
      <c r="D211" s="553"/>
      <c r="E211" s="553"/>
      <c r="F211" s="570"/>
      <c r="G211" s="561"/>
      <c r="H211" s="481"/>
      <c r="I211" s="481"/>
      <c r="J211" s="481"/>
      <c r="K211" s="592">
        <f>'STEPPED UP GENCO'!K40</f>
        <v>1.20206147625</v>
      </c>
      <c r="L211" s="591" t="s">
        <v>321</v>
      </c>
      <c r="M211" s="592"/>
      <c r="N211" s="592"/>
      <c r="O211" s="592"/>
      <c r="P211" s="590">
        <f>'STEPPED UP GENCO'!P40</f>
        <v>-1.5618701394999999</v>
      </c>
      <c r="Q211" s="593" t="s">
        <v>321</v>
      </c>
    </row>
    <row r="212" spans="1:17" ht="15">
      <c r="A212" s="571"/>
      <c r="B212" s="481"/>
      <c r="C212" s="481"/>
      <c r="D212" s="481"/>
      <c r="E212" s="481"/>
      <c r="F212" s="481"/>
      <c r="G212" s="481"/>
      <c r="H212" s="481"/>
      <c r="I212" s="481"/>
      <c r="J212" s="481"/>
      <c r="K212" s="481"/>
      <c r="L212" s="266"/>
      <c r="M212" s="481"/>
      <c r="N212" s="481"/>
      <c r="O212" s="481"/>
      <c r="P212" s="481"/>
      <c r="Q212" s="597"/>
    </row>
    <row r="213" spans="1:17" ht="15">
      <c r="A213" s="571"/>
      <c r="B213" s="481"/>
      <c r="C213" s="481"/>
      <c r="D213" s="481"/>
      <c r="E213" s="481"/>
      <c r="F213" s="481"/>
      <c r="G213" s="481"/>
      <c r="H213" s="481"/>
      <c r="I213" s="481"/>
      <c r="J213" s="481"/>
      <c r="K213" s="481"/>
      <c r="L213" s="266"/>
      <c r="M213" s="481"/>
      <c r="N213" s="481"/>
      <c r="O213" s="481"/>
      <c r="P213" s="481"/>
      <c r="Q213" s="597"/>
    </row>
    <row r="214" spans="1:17" ht="15">
      <c r="A214" s="571"/>
      <c r="B214" s="481"/>
      <c r="C214" s="481"/>
      <c r="D214" s="481"/>
      <c r="E214" s="481"/>
      <c r="F214" s="481"/>
      <c r="G214" s="481"/>
      <c r="H214" s="481"/>
      <c r="I214" s="481"/>
      <c r="J214" s="481"/>
      <c r="K214" s="481"/>
      <c r="L214" s="266"/>
      <c r="M214" s="481"/>
      <c r="N214" s="481"/>
      <c r="O214" s="481"/>
      <c r="P214" s="481"/>
      <c r="Q214" s="597"/>
    </row>
    <row r="215" spans="1:17" ht="23.25">
      <c r="A215" s="571"/>
      <c r="B215" s="481"/>
      <c r="C215" s="481"/>
      <c r="D215" s="481"/>
      <c r="E215" s="481"/>
      <c r="F215" s="481"/>
      <c r="G215" s="481"/>
      <c r="H215" s="560"/>
      <c r="I215" s="560"/>
      <c r="J215" s="598" t="s">
        <v>324</v>
      </c>
      <c r="K215" s="599">
        <f>SUM(K209:K214)</f>
        <v>-10.042583913749999</v>
      </c>
      <c r="L215" s="598" t="s">
        <v>321</v>
      </c>
      <c r="M215" s="592"/>
      <c r="N215" s="592"/>
      <c r="O215" s="592"/>
      <c r="P215" s="599">
        <f>SUM(P209:P214)</f>
        <v>8.0831217705</v>
      </c>
      <c r="Q215" s="598" t="s">
        <v>321</v>
      </c>
    </row>
    <row r="216" spans="1:17" ht="13.5" thickBot="1">
      <c r="A216" s="572"/>
      <c r="B216" s="548"/>
      <c r="C216" s="548"/>
      <c r="D216" s="548"/>
      <c r="E216" s="548"/>
      <c r="F216" s="548"/>
      <c r="G216" s="548"/>
      <c r="H216" s="548"/>
      <c r="I216" s="548"/>
      <c r="J216" s="548"/>
      <c r="K216" s="548"/>
      <c r="L216" s="548"/>
      <c r="M216" s="548"/>
      <c r="N216" s="548"/>
      <c r="O216" s="548"/>
      <c r="P216" s="548"/>
      <c r="Q216" s="54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1" max="255" man="1"/>
    <brk id="126" max="18" man="1"/>
    <brk id="18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85" zoomScaleNormal="70" zoomScaleSheetLayoutView="85" zoomScalePageLayoutView="50" workbookViewId="0" topLeftCell="A46">
      <selection activeCell="F27" sqref="F27"/>
    </sheetView>
  </sheetViews>
  <sheetFormatPr defaultColWidth="9.140625" defaultRowHeight="12.75"/>
  <cols>
    <col min="1" max="1" width="5.140625" style="443" customWidth="1"/>
    <col min="2" max="2" width="20.8515625" style="443" customWidth="1"/>
    <col min="3" max="3" width="11.28125" style="443" customWidth="1"/>
    <col min="4" max="4" width="9.140625" style="443" customWidth="1"/>
    <col min="5" max="5" width="14.421875" style="443" customWidth="1"/>
    <col min="6" max="6" width="7.00390625" style="443" customWidth="1"/>
    <col min="7" max="7" width="11.421875" style="443" customWidth="1"/>
    <col min="8" max="8" width="13.00390625" style="443" customWidth="1"/>
    <col min="9" max="9" width="9.00390625" style="443" customWidth="1"/>
    <col min="10" max="10" width="12.28125" style="443" customWidth="1"/>
    <col min="11" max="12" width="12.8515625" style="443" customWidth="1"/>
    <col min="13" max="13" width="13.28125" style="443" customWidth="1"/>
    <col min="14" max="14" width="11.421875" style="443" customWidth="1"/>
    <col min="15" max="15" width="13.140625" style="443" customWidth="1"/>
    <col min="16" max="16" width="14.7109375" style="443" customWidth="1"/>
    <col min="17" max="17" width="15.00390625" style="443" customWidth="1"/>
    <col min="18" max="18" width="0.13671875" style="443" customWidth="1"/>
    <col min="19" max="19" width="1.57421875" style="443" hidden="1" customWidth="1"/>
    <col min="20" max="20" width="9.140625" style="443" hidden="1" customWidth="1"/>
    <col min="21" max="21" width="4.28125" style="443" hidden="1" customWidth="1"/>
    <col min="22" max="22" width="4.00390625" style="443" hidden="1" customWidth="1"/>
    <col min="23" max="23" width="3.8515625" style="443" hidden="1" customWidth="1"/>
    <col min="24" max="16384" width="9.140625" style="443" customWidth="1"/>
  </cols>
  <sheetData>
    <row r="1" spans="1:17" ht="26.25">
      <c r="A1" s="1" t="s">
        <v>232</v>
      </c>
      <c r="Q1" s="496" t="str">
        <f>NDPL!Q1</f>
        <v>SEPTEMBER-2018</v>
      </c>
    </row>
    <row r="2" ht="18.75" customHeight="1">
      <c r="A2" s="76" t="s">
        <v>233</v>
      </c>
    </row>
    <row r="3" ht="23.25">
      <c r="A3" s="176" t="s">
        <v>207</v>
      </c>
    </row>
    <row r="4" spans="1:16" ht="24" thickBot="1">
      <c r="A4" s="382" t="s">
        <v>208</v>
      </c>
      <c r="G4" s="481"/>
      <c r="H4" s="481"/>
      <c r="I4" s="43" t="s">
        <v>388</v>
      </c>
      <c r="J4" s="481"/>
      <c r="K4" s="481"/>
      <c r="L4" s="481"/>
      <c r="M4" s="481"/>
      <c r="N4" s="43" t="s">
        <v>389</v>
      </c>
      <c r="O4" s="481"/>
      <c r="P4" s="481"/>
    </row>
    <row r="5" spans="1:17" ht="62.25" customHeight="1" thickBot="1" thickTop="1">
      <c r="A5" s="502" t="s">
        <v>8</v>
      </c>
      <c r="B5" s="503" t="s">
        <v>9</v>
      </c>
      <c r="C5" s="504" t="s">
        <v>1</v>
      </c>
      <c r="D5" s="504" t="s">
        <v>2</v>
      </c>
      <c r="E5" s="504" t="s">
        <v>3</v>
      </c>
      <c r="F5" s="504" t="s">
        <v>10</v>
      </c>
      <c r="G5" s="502" t="str">
        <f>NDPL!G5</f>
        <v>FINAL READING 30/09/2018</v>
      </c>
      <c r="H5" s="504" t="str">
        <f>NDPL!H5</f>
        <v>INTIAL READING 01/09/2018</v>
      </c>
      <c r="I5" s="504" t="s">
        <v>4</v>
      </c>
      <c r="J5" s="504" t="s">
        <v>5</v>
      </c>
      <c r="K5" s="504" t="s">
        <v>6</v>
      </c>
      <c r="L5" s="502" t="str">
        <f>NDPL!G5</f>
        <v>FINAL READING 30/09/2018</v>
      </c>
      <c r="M5" s="504" t="str">
        <f>NDPL!H5</f>
        <v>INTIAL READING 01/09/2018</v>
      </c>
      <c r="N5" s="504" t="s">
        <v>4</v>
      </c>
      <c r="O5" s="504" t="s">
        <v>5</v>
      </c>
      <c r="P5" s="504" t="s">
        <v>6</v>
      </c>
      <c r="Q5" s="505" t="s">
        <v>302</v>
      </c>
    </row>
    <row r="6" ht="14.25" thickBot="1" thickTop="1"/>
    <row r="7" spans="1:17" ht="18" customHeight="1" thickTop="1">
      <c r="A7" s="150"/>
      <c r="B7" s="151" t="s">
        <v>191</v>
      </c>
      <c r="C7" s="152"/>
      <c r="D7" s="152"/>
      <c r="E7" s="152"/>
      <c r="F7" s="152"/>
      <c r="G7" s="57"/>
      <c r="H7" s="600"/>
      <c r="I7" s="601"/>
      <c r="J7" s="601"/>
      <c r="K7" s="601"/>
      <c r="L7" s="602"/>
      <c r="M7" s="600"/>
      <c r="N7" s="600"/>
      <c r="O7" s="600"/>
      <c r="P7" s="600"/>
      <c r="Q7" s="533"/>
    </row>
    <row r="8" spans="1:17" ht="18" customHeight="1">
      <c r="A8" s="153"/>
      <c r="B8" s="154" t="s">
        <v>107</v>
      </c>
      <c r="C8" s="155"/>
      <c r="D8" s="156"/>
      <c r="E8" s="157"/>
      <c r="F8" s="158"/>
      <c r="G8" s="61"/>
      <c r="H8" s="603"/>
      <c r="I8" s="411"/>
      <c r="J8" s="411"/>
      <c r="K8" s="411"/>
      <c r="L8" s="604"/>
      <c r="M8" s="603"/>
      <c r="N8" s="384"/>
      <c r="O8" s="384"/>
      <c r="P8" s="384"/>
      <c r="Q8" s="447"/>
    </row>
    <row r="9" spans="1:17" ht="18">
      <c r="A9" s="153">
        <v>1</v>
      </c>
      <c r="B9" s="154" t="s">
        <v>108</v>
      </c>
      <c r="C9" s="155">
        <v>4865107</v>
      </c>
      <c r="D9" s="159" t="s">
        <v>12</v>
      </c>
      <c r="E9" s="247" t="s">
        <v>339</v>
      </c>
      <c r="F9" s="160">
        <v>266.67</v>
      </c>
      <c r="G9" s="435">
        <v>3838</v>
      </c>
      <c r="H9" s="265">
        <v>3870</v>
      </c>
      <c r="I9" s="411">
        <f>G9-H9</f>
        <v>-32</v>
      </c>
      <c r="J9" s="411">
        <f aca="true" t="shared" si="0" ref="J9:J18">$F9*I9</f>
        <v>-8533.44</v>
      </c>
      <c r="K9" s="411">
        <f aca="true" t="shared" si="1" ref="K9:K18">J9/1000000</f>
        <v>-0.00853344</v>
      </c>
      <c r="L9" s="435">
        <v>2198</v>
      </c>
      <c r="M9" s="265">
        <v>2201</v>
      </c>
      <c r="N9" s="411">
        <f>L9-M9</f>
        <v>-3</v>
      </c>
      <c r="O9" s="411">
        <f aca="true" t="shared" si="2" ref="O9:O18">$F9*N9</f>
        <v>-800.01</v>
      </c>
      <c r="P9" s="411">
        <f aca="true" t="shared" si="3" ref="P9:P18">O9/1000000</f>
        <v>-0.00080001</v>
      </c>
      <c r="Q9" s="476"/>
    </row>
    <row r="10" spans="1:17" ht="18" customHeight="1">
      <c r="A10" s="153">
        <v>2</v>
      </c>
      <c r="B10" s="154" t="s">
        <v>109</v>
      </c>
      <c r="C10" s="155">
        <v>4865137</v>
      </c>
      <c r="D10" s="159" t="s">
        <v>12</v>
      </c>
      <c r="E10" s="247" t="s">
        <v>339</v>
      </c>
      <c r="F10" s="160">
        <v>100</v>
      </c>
      <c r="G10" s="326">
        <v>79831</v>
      </c>
      <c r="H10" s="265">
        <v>79457</v>
      </c>
      <c r="I10" s="411">
        <f aca="true" t="shared" si="4" ref="I10:I15">G10-H10</f>
        <v>374</v>
      </c>
      <c r="J10" s="411">
        <f t="shared" si="0"/>
        <v>37400</v>
      </c>
      <c r="K10" s="411">
        <f t="shared" si="1"/>
        <v>0.0374</v>
      </c>
      <c r="L10" s="435">
        <v>149368</v>
      </c>
      <c r="M10" s="460">
        <v>149307</v>
      </c>
      <c r="N10" s="408">
        <f aca="true" t="shared" si="5" ref="N10:N15">L10-M10</f>
        <v>61</v>
      </c>
      <c r="O10" s="408">
        <f t="shared" si="2"/>
        <v>6100</v>
      </c>
      <c r="P10" s="408">
        <f t="shared" si="3"/>
        <v>0.0061</v>
      </c>
      <c r="Q10" s="447"/>
    </row>
    <row r="11" spans="1:17" ht="18">
      <c r="A11" s="153">
        <v>3</v>
      </c>
      <c r="B11" s="154" t="s">
        <v>110</v>
      </c>
      <c r="C11" s="155">
        <v>4865136</v>
      </c>
      <c r="D11" s="159" t="s">
        <v>12</v>
      </c>
      <c r="E11" s="247" t="s">
        <v>339</v>
      </c>
      <c r="F11" s="160">
        <v>200</v>
      </c>
      <c r="G11" s="435">
        <v>999679</v>
      </c>
      <c r="H11" s="460">
        <v>999826</v>
      </c>
      <c r="I11" s="411">
        <f>G11-H11</f>
        <v>-147</v>
      </c>
      <c r="J11" s="411">
        <f t="shared" si="0"/>
        <v>-29400</v>
      </c>
      <c r="K11" s="411">
        <f t="shared" si="1"/>
        <v>-0.0294</v>
      </c>
      <c r="L11" s="435">
        <v>998987</v>
      </c>
      <c r="M11" s="460">
        <v>998986</v>
      </c>
      <c r="N11" s="411">
        <f>L11-M11</f>
        <v>1</v>
      </c>
      <c r="O11" s="411">
        <f t="shared" si="2"/>
        <v>200</v>
      </c>
      <c r="P11" s="411">
        <f t="shared" si="3"/>
        <v>0.0002</v>
      </c>
      <c r="Q11" s="607"/>
    </row>
    <row r="12" spans="1:17" ht="18">
      <c r="A12" s="153">
        <v>4</v>
      </c>
      <c r="B12" s="154" t="s">
        <v>111</v>
      </c>
      <c r="C12" s="155">
        <v>5295200</v>
      </c>
      <c r="D12" s="159" t="s">
        <v>12</v>
      </c>
      <c r="E12" s="247" t="s">
        <v>339</v>
      </c>
      <c r="F12" s="160">
        <v>200</v>
      </c>
      <c r="G12" s="435">
        <v>51928</v>
      </c>
      <c r="H12" s="460">
        <v>50491</v>
      </c>
      <c r="I12" s="411">
        <f t="shared" si="4"/>
        <v>1437</v>
      </c>
      <c r="J12" s="411">
        <f t="shared" si="0"/>
        <v>287400</v>
      </c>
      <c r="K12" s="411">
        <f t="shared" si="1"/>
        <v>0.2874</v>
      </c>
      <c r="L12" s="435">
        <v>124527</v>
      </c>
      <c r="M12" s="460">
        <v>124435</v>
      </c>
      <c r="N12" s="408">
        <f t="shared" si="5"/>
        <v>92</v>
      </c>
      <c r="O12" s="408">
        <f t="shared" si="2"/>
        <v>18400</v>
      </c>
      <c r="P12" s="408">
        <f t="shared" si="3"/>
        <v>0.0184</v>
      </c>
      <c r="Q12" s="687"/>
    </row>
    <row r="13" spans="1:17" ht="18" customHeight="1">
      <c r="A13" s="153">
        <v>5</v>
      </c>
      <c r="B13" s="154" t="s">
        <v>112</v>
      </c>
      <c r="C13" s="155">
        <v>4865050</v>
      </c>
      <c r="D13" s="159" t="s">
        <v>12</v>
      </c>
      <c r="E13" s="247" t="s">
        <v>339</v>
      </c>
      <c r="F13" s="160">
        <v>800</v>
      </c>
      <c r="G13" s="435">
        <v>19818</v>
      </c>
      <c r="H13" s="460">
        <v>19464</v>
      </c>
      <c r="I13" s="411">
        <f>G13-H13</f>
        <v>354</v>
      </c>
      <c r="J13" s="411">
        <f t="shared" si="0"/>
        <v>283200</v>
      </c>
      <c r="K13" s="411">
        <f t="shared" si="1"/>
        <v>0.2832</v>
      </c>
      <c r="L13" s="435">
        <v>14513</v>
      </c>
      <c r="M13" s="460">
        <v>14499</v>
      </c>
      <c r="N13" s="408">
        <f>L13-M13</f>
        <v>14</v>
      </c>
      <c r="O13" s="408">
        <f t="shared" si="2"/>
        <v>11200</v>
      </c>
      <c r="P13" s="408">
        <f t="shared" si="3"/>
        <v>0.0112</v>
      </c>
      <c r="Q13" s="767"/>
    </row>
    <row r="14" spans="1:17" ht="18" customHeight="1">
      <c r="A14" s="153">
        <v>6</v>
      </c>
      <c r="B14" s="154" t="s">
        <v>364</v>
      </c>
      <c r="C14" s="155">
        <v>4865004</v>
      </c>
      <c r="D14" s="159" t="s">
        <v>12</v>
      </c>
      <c r="E14" s="247" t="s">
        <v>339</v>
      </c>
      <c r="F14" s="160">
        <v>800</v>
      </c>
      <c r="G14" s="435">
        <v>1816</v>
      </c>
      <c r="H14" s="460">
        <v>1009</v>
      </c>
      <c r="I14" s="411">
        <f>G14-H14</f>
        <v>807</v>
      </c>
      <c r="J14" s="411">
        <f t="shared" si="0"/>
        <v>645600</v>
      </c>
      <c r="K14" s="411">
        <f t="shared" si="1"/>
        <v>0.6456</v>
      </c>
      <c r="L14" s="435">
        <v>697</v>
      </c>
      <c r="M14" s="460">
        <v>680</v>
      </c>
      <c r="N14" s="408">
        <f>L14-M14</f>
        <v>17</v>
      </c>
      <c r="O14" s="408">
        <f t="shared" si="2"/>
        <v>13600</v>
      </c>
      <c r="P14" s="408">
        <f t="shared" si="3"/>
        <v>0.0136</v>
      </c>
      <c r="Q14" s="476"/>
    </row>
    <row r="15" spans="1:17" ht="18" customHeight="1">
      <c r="A15" s="153">
        <v>7</v>
      </c>
      <c r="B15" s="347" t="s">
        <v>386</v>
      </c>
      <c r="C15" s="350">
        <v>5128434</v>
      </c>
      <c r="D15" s="159" t="s">
        <v>12</v>
      </c>
      <c r="E15" s="247" t="s">
        <v>339</v>
      </c>
      <c r="F15" s="356">
        <v>800</v>
      </c>
      <c r="G15" s="435">
        <v>969298</v>
      </c>
      <c r="H15" s="460">
        <v>969729</v>
      </c>
      <c r="I15" s="411">
        <f t="shared" si="4"/>
        <v>-431</v>
      </c>
      <c r="J15" s="411">
        <f t="shared" si="0"/>
        <v>-344800</v>
      </c>
      <c r="K15" s="411">
        <f t="shared" si="1"/>
        <v>-0.3448</v>
      </c>
      <c r="L15" s="435">
        <v>985969</v>
      </c>
      <c r="M15" s="460">
        <v>985977</v>
      </c>
      <c r="N15" s="408">
        <f t="shared" si="5"/>
        <v>-8</v>
      </c>
      <c r="O15" s="408">
        <f t="shared" si="2"/>
        <v>-6400</v>
      </c>
      <c r="P15" s="408">
        <f t="shared" si="3"/>
        <v>-0.0064</v>
      </c>
      <c r="Q15" s="447"/>
    </row>
    <row r="16" spans="1:17" ht="18" customHeight="1">
      <c r="A16" s="153">
        <v>8</v>
      </c>
      <c r="B16" s="347" t="s">
        <v>385</v>
      </c>
      <c r="C16" s="350">
        <v>4864998</v>
      </c>
      <c r="D16" s="159" t="s">
        <v>12</v>
      </c>
      <c r="E16" s="247" t="s">
        <v>339</v>
      </c>
      <c r="F16" s="356">
        <v>800</v>
      </c>
      <c r="G16" s="435">
        <v>972480</v>
      </c>
      <c r="H16" s="460">
        <v>973790</v>
      </c>
      <c r="I16" s="411">
        <f>G16-H16</f>
        <v>-1310</v>
      </c>
      <c r="J16" s="411">
        <f t="shared" si="0"/>
        <v>-1048000</v>
      </c>
      <c r="K16" s="411">
        <f t="shared" si="1"/>
        <v>-1.048</v>
      </c>
      <c r="L16" s="435">
        <v>986612</v>
      </c>
      <c r="M16" s="460">
        <v>986629</v>
      </c>
      <c r="N16" s="408">
        <f>L16-M16</f>
        <v>-17</v>
      </c>
      <c r="O16" s="408">
        <f t="shared" si="2"/>
        <v>-13600</v>
      </c>
      <c r="P16" s="408">
        <f t="shared" si="3"/>
        <v>-0.0136</v>
      </c>
      <c r="Q16" s="447"/>
    </row>
    <row r="17" spans="1:17" ht="18" customHeight="1">
      <c r="A17" s="153">
        <v>9</v>
      </c>
      <c r="B17" s="347" t="s">
        <v>379</v>
      </c>
      <c r="C17" s="350">
        <v>4864993</v>
      </c>
      <c r="D17" s="159" t="s">
        <v>12</v>
      </c>
      <c r="E17" s="247" t="s">
        <v>339</v>
      </c>
      <c r="F17" s="356">
        <v>800</v>
      </c>
      <c r="G17" s="435">
        <v>981858</v>
      </c>
      <c r="H17" s="460">
        <v>982718</v>
      </c>
      <c r="I17" s="411">
        <f>G17-H17</f>
        <v>-860</v>
      </c>
      <c r="J17" s="411">
        <f t="shared" si="0"/>
        <v>-688000</v>
      </c>
      <c r="K17" s="411">
        <f t="shared" si="1"/>
        <v>-0.688</v>
      </c>
      <c r="L17" s="435">
        <v>992706</v>
      </c>
      <c r="M17" s="460">
        <v>992736</v>
      </c>
      <c r="N17" s="408">
        <f>L17-M17</f>
        <v>-30</v>
      </c>
      <c r="O17" s="408">
        <f t="shared" si="2"/>
        <v>-24000</v>
      </c>
      <c r="P17" s="408">
        <f t="shared" si="3"/>
        <v>-0.024</v>
      </c>
      <c r="Q17" s="477"/>
    </row>
    <row r="18" spans="1:17" ht="15.75" customHeight="1">
      <c r="A18" s="153">
        <v>10</v>
      </c>
      <c r="B18" s="347" t="s">
        <v>421</v>
      </c>
      <c r="C18" s="350">
        <v>5128447</v>
      </c>
      <c r="D18" s="159" t="s">
        <v>12</v>
      </c>
      <c r="E18" s="247" t="s">
        <v>339</v>
      </c>
      <c r="F18" s="356">
        <v>800</v>
      </c>
      <c r="G18" s="435">
        <v>972415</v>
      </c>
      <c r="H18" s="460">
        <v>973042</v>
      </c>
      <c r="I18" s="265">
        <f>G18-H18</f>
        <v>-627</v>
      </c>
      <c r="J18" s="265">
        <f t="shared" si="0"/>
        <v>-501600</v>
      </c>
      <c r="K18" s="265">
        <f t="shared" si="1"/>
        <v>-0.5016</v>
      </c>
      <c r="L18" s="435">
        <v>994427</v>
      </c>
      <c r="M18" s="460">
        <v>994436</v>
      </c>
      <c r="N18" s="327">
        <f>L18-M18</f>
        <v>-9</v>
      </c>
      <c r="O18" s="327">
        <f t="shared" si="2"/>
        <v>-7200</v>
      </c>
      <c r="P18" s="327">
        <f t="shared" si="3"/>
        <v>-0.0072</v>
      </c>
      <c r="Q18" s="477"/>
    </row>
    <row r="19" spans="1:17" ht="18" customHeight="1">
      <c r="A19" s="153"/>
      <c r="B19" s="161" t="s">
        <v>370</v>
      </c>
      <c r="C19" s="155"/>
      <c r="D19" s="159"/>
      <c r="E19" s="247"/>
      <c r="F19" s="160"/>
      <c r="G19" s="100"/>
      <c r="H19" s="384"/>
      <c r="I19" s="411"/>
      <c r="J19" s="411"/>
      <c r="K19" s="411"/>
      <c r="L19" s="385"/>
      <c r="M19" s="384"/>
      <c r="N19" s="408"/>
      <c r="O19" s="408"/>
      <c r="P19" s="408"/>
      <c r="Q19" s="447"/>
    </row>
    <row r="20" spans="1:17" ht="18" customHeight="1">
      <c r="A20" s="153">
        <v>11</v>
      </c>
      <c r="B20" s="154" t="s">
        <v>192</v>
      </c>
      <c r="C20" s="155">
        <v>4865161</v>
      </c>
      <c r="D20" s="156" t="s">
        <v>12</v>
      </c>
      <c r="E20" s="247" t="s">
        <v>339</v>
      </c>
      <c r="F20" s="160">
        <v>50</v>
      </c>
      <c r="G20" s="435">
        <v>997005</v>
      </c>
      <c r="H20" s="327">
        <v>997433</v>
      </c>
      <c r="I20" s="411">
        <f aca="true" t="shared" si="6" ref="I20:I25">G20-H20</f>
        <v>-428</v>
      </c>
      <c r="J20" s="411">
        <f aca="true" t="shared" si="7" ref="J20:J25">$F20*I20</f>
        <v>-21400</v>
      </c>
      <c r="K20" s="411">
        <f aca="true" t="shared" si="8" ref="K20:K25">J20/1000000</f>
        <v>-0.0214</v>
      </c>
      <c r="L20" s="435">
        <v>19306</v>
      </c>
      <c r="M20" s="327">
        <v>19155</v>
      </c>
      <c r="N20" s="408">
        <f aca="true" t="shared" si="9" ref="N20:N25">L20-M20</f>
        <v>151</v>
      </c>
      <c r="O20" s="408">
        <f aca="true" t="shared" si="10" ref="O20:O25">$F20*N20</f>
        <v>7550</v>
      </c>
      <c r="P20" s="408">
        <f aca="true" t="shared" si="11" ref="P20:P25">O20/1000000</f>
        <v>0.00755</v>
      </c>
      <c r="Q20" s="447"/>
    </row>
    <row r="21" spans="1:17" ht="13.5" customHeight="1">
      <c r="A21" s="153">
        <v>12</v>
      </c>
      <c r="B21" s="154" t="s">
        <v>193</v>
      </c>
      <c r="C21" s="155">
        <v>4865131</v>
      </c>
      <c r="D21" s="159" t="s">
        <v>12</v>
      </c>
      <c r="E21" s="247" t="s">
        <v>339</v>
      </c>
      <c r="F21" s="160">
        <v>75</v>
      </c>
      <c r="G21" s="435">
        <v>989199</v>
      </c>
      <c r="H21" s="327">
        <v>989266</v>
      </c>
      <c r="I21" s="460">
        <f t="shared" si="6"/>
        <v>-67</v>
      </c>
      <c r="J21" s="460">
        <f t="shared" si="7"/>
        <v>-5025</v>
      </c>
      <c r="K21" s="460">
        <f t="shared" si="8"/>
        <v>-0.005025</v>
      </c>
      <c r="L21" s="435">
        <v>22824</v>
      </c>
      <c r="M21" s="327">
        <v>22748</v>
      </c>
      <c r="N21" s="265">
        <f t="shared" si="9"/>
        <v>76</v>
      </c>
      <c r="O21" s="265">
        <f t="shared" si="10"/>
        <v>5700</v>
      </c>
      <c r="P21" s="265">
        <f t="shared" si="11"/>
        <v>0.0057</v>
      </c>
      <c r="Q21" s="447"/>
    </row>
    <row r="22" spans="1:17" ht="18" customHeight="1">
      <c r="A22" s="153">
        <v>13</v>
      </c>
      <c r="B22" s="157" t="s">
        <v>194</v>
      </c>
      <c r="C22" s="155">
        <v>4902512</v>
      </c>
      <c r="D22" s="159" t="s">
        <v>12</v>
      </c>
      <c r="E22" s="247" t="s">
        <v>339</v>
      </c>
      <c r="F22" s="160">
        <v>500</v>
      </c>
      <c r="G22" s="435">
        <v>160</v>
      </c>
      <c r="H22" s="327">
        <v>162</v>
      </c>
      <c r="I22" s="411">
        <f t="shared" si="6"/>
        <v>-2</v>
      </c>
      <c r="J22" s="411">
        <f t="shared" si="7"/>
        <v>-1000</v>
      </c>
      <c r="K22" s="411">
        <f t="shared" si="8"/>
        <v>-0.001</v>
      </c>
      <c r="L22" s="435">
        <v>5213</v>
      </c>
      <c r="M22" s="327">
        <v>5122</v>
      </c>
      <c r="N22" s="408">
        <f t="shared" si="9"/>
        <v>91</v>
      </c>
      <c r="O22" s="408">
        <f t="shared" si="10"/>
        <v>45500</v>
      </c>
      <c r="P22" s="408">
        <f t="shared" si="11"/>
        <v>0.0455</v>
      </c>
      <c r="Q22" s="447"/>
    </row>
    <row r="23" spans="1:17" ht="18" customHeight="1">
      <c r="A23" s="153">
        <v>14</v>
      </c>
      <c r="B23" s="154" t="s">
        <v>195</v>
      </c>
      <c r="C23" s="155">
        <v>4865178</v>
      </c>
      <c r="D23" s="159" t="s">
        <v>12</v>
      </c>
      <c r="E23" s="247" t="s">
        <v>339</v>
      </c>
      <c r="F23" s="160">
        <v>375</v>
      </c>
      <c r="G23" s="435">
        <v>999332</v>
      </c>
      <c r="H23" s="327">
        <v>999237</v>
      </c>
      <c r="I23" s="411">
        <f t="shared" si="6"/>
        <v>95</v>
      </c>
      <c r="J23" s="411">
        <f t="shared" si="7"/>
        <v>35625</v>
      </c>
      <c r="K23" s="411">
        <f t="shared" si="8"/>
        <v>0.035625</v>
      </c>
      <c r="L23" s="435">
        <v>7701</v>
      </c>
      <c r="M23" s="327">
        <v>7542</v>
      </c>
      <c r="N23" s="408">
        <f t="shared" si="9"/>
        <v>159</v>
      </c>
      <c r="O23" s="408">
        <f t="shared" si="10"/>
        <v>59625</v>
      </c>
      <c r="P23" s="408">
        <f t="shared" si="11"/>
        <v>0.059625</v>
      </c>
      <c r="Q23" s="447"/>
    </row>
    <row r="24" spans="1:17" ht="18" customHeight="1">
      <c r="A24" s="153">
        <v>15</v>
      </c>
      <c r="B24" s="154" t="s">
        <v>196</v>
      </c>
      <c r="C24" s="155">
        <v>4865128</v>
      </c>
      <c r="D24" s="159" t="s">
        <v>12</v>
      </c>
      <c r="E24" s="247" t="s">
        <v>339</v>
      </c>
      <c r="F24" s="160">
        <v>100</v>
      </c>
      <c r="G24" s="435">
        <v>987876</v>
      </c>
      <c r="H24" s="327">
        <v>988057</v>
      </c>
      <c r="I24" s="411">
        <f t="shared" si="6"/>
        <v>-181</v>
      </c>
      <c r="J24" s="411">
        <f t="shared" si="7"/>
        <v>-18100</v>
      </c>
      <c r="K24" s="411">
        <f t="shared" si="8"/>
        <v>-0.0181</v>
      </c>
      <c r="L24" s="435">
        <v>340370</v>
      </c>
      <c r="M24" s="327">
        <v>339964</v>
      </c>
      <c r="N24" s="408">
        <f t="shared" si="9"/>
        <v>406</v>
      </c>
      <c r="O24" s="408">
        <f t="shared" si="10"/>
        <v>40600</v>
      </c>
      <c r="P24" s="408">
        <f t="shared" si="11"/>
        <v>0.0406</v>
      </c>
      <c r="Q24" s="447"/>
    </row>
    <row r="25" spans="1:17" ht="18" customHeight="1">
      <c r="A25" s="153">
        <v>16</v>
      </c>
      <c r="B25" s="154" t="s">
        <v>197</v>
      </c>
      <c r="C25" s="155">
        <v>4865159</v>
      </c>
      <c r="D25" s="156" t="s">
        <v>12</v>
      </c>
      <c r="E25" s="247" t="s">
        <v>339</v>
      </c>
      <c r="F25" s="160">
        <v>75</v>
      </c>
      <c r="G25" s="435">
        <v>1287</v>
      </c>
      <c r="H25" s="327">
        <v>454</v>
      </c>
      <c r="I25" s="411">
        <f t="shared" si="6"/>
        <v>833</v>
      </c>
      <c r="J25" s="411">
        <f t="shared" si="7"/>
        <v>62475</v>
      </c>
      <c r="K25" s="411">
        <f t="shared" si="8"/>
        <v>0.062475</v>
      </c>
      <c r="L25" s="435">
        <v>36178</v>
      </c>
      <c r="M25" s="327">
        <v>35204</v>
      </c>
      <c r="N25" s="408">
        <f t="shared" si="9"/>
        <v>974</v>
      </c>
      <c r="O25" s="408">
        <f t="shared" si="10"/>
        <v>73050</v>
      </c>
      <c r="P25" s="408">
        <f t="shared" si="11"/>
        <v>0.07305</v>
      </c>
      <c r="Q25" s="447"/>
    </row>
    <row r="26" spans="1:17" ht="18" customHeight="1">
      <c r="A26" s="153">
        <v>17</v>
      </c>
      <c r="B26" s="154" t="s">
        <v>199</v>
      </c>
      <c r="C26" s="155">
        <v>4865122</v>
      </c>
      <c r="D26" s="159" t="s">
        <v>12</v>
      </c>
      <c r="E26" s="247" t="s">
        <v>339</v>
      </c>
      <c r="F26" s="160">
        <v>100</v>
      </c>
      <c r="G26" s="435">
        <v>990</v>
      </c>
      <c r="H26" s="327">
        <v>153</v>
      </c>
      <c r="I26" s="411">
        <f>G26-H26</f>
        <v>837</v>
      </c>
      <c r="J26" s="411">
        <f>$F26*I26</f>
        <v>83700</v>
      </c>
      <c r="K26" s="411">
        <f>J26/1000000</f>
        <v>0.0837</v>
      </c>
      <c r="L26" s="435">
        <v>1265</v>
      </c>
      <c r="M26" s="327">
        <v>1122</v>
      </c>
      <c r="N26" s="408">
        <f>L26-M26</f>
        <v>143</v>
      </c>
      <c r="O26" s="408">
        <f>$F26*N26</f>
        <v>14300</v>
      </c>
      <c r="P26" s="408">
        <f>O26/1000000</f>
        <v>0.0143</v>
      </c>
      <c r="Q26" s="477"/>
    </row>
    <row r="27" spans="1:17" ht="18" customHeight="1">
      <c r="A27" s="153"/>
      <c r="B27" s="162" t="s">
        <v>200</v>
      </c>
      <c r="C27" s="155"/>
      <c r="D27" s="159"/>
      <c r="E27" s="247"/>
      <c r="F27" s="160"/>
      <c r="G27" s="100"/>
      <c r="H27" s="384"/>
      <c r="I27" s="411"/>
      <c r="J27" s="411"/>
      <c r="K27" s="411"/>
      <c r="L27" s="385"/>
      <c r="M27" s="384"/>
      <c r="N27" s="408"/>
      <c r="O27" s="408"/>
      <c r="P27" s="408"/>
      <c r="Q27" s="447"/>
    </row>
    <row r="28" spans="1:17" ht="18" customHeight="1">
      <c r="A28" s="153">
        <v>19</v>
      </c>
      <c r="B28" s="154" t="s">
        <v>201</v>
      </c>
      <c r="C28" s="155">
        <v>4865037</v>
      </c>
      <c r="D28" s="159" t="s">
        <v>12</v>
      </c>
      <c r="E28" s="247" t="s">
        <v>339</v>
      </c>
      <c r="F28" s="160">
        <v>1000</v>
      </c>
      <c r="G28" s="435">
        <v>998374</v>
      </c>
      <c r="H28" s="327">
        <v>998019</v>
      </c>
      <c r="I28" s="411">
        <f>G28-H28</f>
        <v>355</v>
      </c>
      <c r="J28" s="411">
        <f>$F28*I28</f>
        <v>355000</v>
      </c>
      <c r="K28" s="411">
        <f>J28/1000000</f>
        <v>0.355</v>
      </c>
      <c r="L28" s="435">
        <v>102116</v>
      </c>
      <c r="M28" s="327">
        <v>102116</v>
      </c>
      <c r="N28" s="408">
        <f>L28-M28</f>
        <v>0</v>
      </c>
      <c r="O28" s="408">
        <f>$F28*N28</f>
        <v>0</v>
      </c>
      <c r="P28" s="408">
        <f>O28/1000000</f>
        <v>0</v>
      </c>
      <c r="Q28" s="447"/>
    </row>
    <row r="29" spans="1:17" ht="18" customHeight="1">
      <c r="A29" s="153">
        <v>20</v>
      </c>
      <c r="B29" s="154" t="s">
        <v>202</v>
      </c>
      <c r="C29" s="155">
        <v>4865000</v>
      </c>
      <c r="D29" s="159" t="s">
        <v>12</v>
      </c>
      <c r="E29" s="247" t="s">
        <v>339</v>
      </c>
      <c r="F29" s="160">
        <v>1000</v>
      </c>
      <c r="G29" s="435">
        <v>999565</v>
      </c>
      <c r="H29" s="327">
        <v>999688</v>
      </c>
      <c r="I29" s="411">
        <f>G29-H29</f>
        <v>-123</v>
      </c>
      <c r="J29" s="411">
        <f>$F29*I29</f>
        <v>-123000</v>
      </c>
      <c r="K29" s="411">
        <f>J29/1000000</f>
        <v>-0.123</v>
      </c>
      <c r="L29" s="435">
        <v>17</v>
      </c>
      <c r="M29" s="327">
        <v>17</v>
      </c>
      <c r="N29" s="408">
        <f>L29-M29</f>
        <v>0</v>
      </c>
      <c r="O29" s="408">
        <f>$F29*N29</f>
        <v>0</v>
      </c>
      <c r="P29" s="408">
        <f>O29/1000000</f>
        <v>0</v>
      </c>
      <c r="Q29" s="761"/>
    </row>
    <row r="30" spans="1:17" ht="18" customHeight="1">
      <c r="A30" s="153">
        <v>21</v>
      </c>
      <c r="B30" s="154" t="s">
        <v>203</v>
      </c>
      <c r="C30" s="155">
        <v>4865039</v>
      </c>
      <c r="D30" s="159" t="s">
        <v>12</v>
      </c>
      <c r="E30" s="247" t="s">
        <v>339</v>
      </c>
      <c r="F30" s="160">
        <v>1000</v>
      </c>
      <c r="G30" s="435">
        <v>989211</v>
      </c>
      <c r="H30" s="327">
        <v>989971</v>
      </c>
      <c r="I30" s="411">
        <f>G30-H30</f>
        <v>-760</v>
      </c>
      <c r="J30" s="411">
        <f>$F30*I30</f>
        <v>-760000</v>
      </c>
      <c r="K30" s="411">
        <f>J30/1000000</f>
        <v>-0.76</v>
      </c>
      <c r="L30" s="435">
        <v>143923</v>
      </c>
      <c r="M30" s="327">
        <v>143923</v>
      </c>
      <c r="N30" s="408">
        <f>L30-M30</f>
        <v>0</v>
      </c>
      <c r="O30" s="408">
        <f>$F30*N30</f>
        <v>0</v>
      </c>
      <c r="P30" s="408">
        <f>O30/1000000</f>
        <v>0</v>
      </c>
      <c r="Q30" s="447"/>
    </row>
    <row r="31" spans="1:17" ht="18" customHeight="1">
      <c r="A31" s="153">
        <v>22</v>
      </c>
      <c r="B31" s="157" t="s">
        <v>204</v>
      </c>
      <c r="C31" s="155">
        <v>4865040</v>
      </c>
      <c r="D31" s="159" t="s">
        <v>12</v>
      </c>
      <c r="E31" s="247" t="s">
        <v>339</v>
      </c>
      <c r="F31" s="160">
        <v>1000</v>
      </c>
      <c r="G31" s="435">
        <v>6193</v>
      </c>
      <c r="H31" s="327">
        <v>5913</v>
      </c>
      <c r="I31" s="460">
        <f>G31-H31</f>
        <v>280</v>
      </c>
      <c r="J31" s="460">
        <f>$F31*I31</f>
        <v>280000</v>
      </c>
      <c r="K31" s="460">
        <f>J31/1000000</f>
        <v>0.28</v>
      </c>
      <c r="L31" s="435">
        <v>59497</v>
      </c>
      <c r="M31" s="327">
        <v>59497</v>
      </c>
      <c r="N31" s="265">
        <f>L31-M31</f>
        <v>0</v>
      </c>
      <c r="O31" s="265">
        <f>$F31*N31</f>
        <v>0</v>
      </c>
      <c r="P31" s="265">
        <f>O31/1000000</f>
        <v>0</v>
      </c>
      <c r="Q31" s="447"/>
    </row>
    <row r="32" spans="1:17" ht="18" customHeight="1">
      <c r="A32" s="153"/>
      <c r="B32" s="162"/>
      <c r="C32" s="155"/>
      <c r="D32" s="159"/>
      <c r="E32" s="247"/>
      <c r="F32" s="160"/>
      <c r="G32" s="100"/>
      <c r="H32" s="384"/>
      <c r="I32" s="411"/>
      <c r="J32" s="411"/>
      <c r="K32" s="605">
        <f>SUM(K28:K31)</f>
        <v>-0.248</v>
      </c>
      <c r="L32" s="385"/>
      <c r="M32" s="384"/>
      <c r="N32" s="408"/>
      <c r="O32" s="408"/>
      <c r="P32" s="606">
        <f>SUM(P28:P31)</f>
        <v>0</v>
      </c>
      <c r="Q32" s="447"/>
    </row>
    <row r="33" spans="1:17" ht="18" customHeight="1">
      <c r="A33" s="153"/>
      <c r="B33" s="161" t="s">
        <v>116</v>
      </c>
      <c r="C33" s="155"/>
      <c r="D33" s="156"/>
      <c r="E33" s="247"/>
      <c r="F33" s="160"/>
      <c r="G33" s="100"/>
      <c r="H33" s="384"/>
      <c r="I33" s="411"/>
      <c r="J33" s="411"/>
      <c r="K33" s="411"/>
      <c r="L33" s="385"/>
      <c r="M33" s="384"/>
      <c r="N33" s="408"/>
      <c r="O33" s="408"/>
      <c r="P33" s="408"/>
      <c r="Q33" s="447"/>
    </row>
    <row r="34" spans="1:17" ht="18" customHeight="1">
      <c r="A34" s="153">
        <v>23</v>
      </c>
      <c r="B34" s="693" t="s">
        <v>391</v>
      </c>
      <c r="C34" s="155">
        <v>4864955</v>
      </c>
      <c r="D34" s="154" t="s">
        <v>12</v>
      </c>
      <c r="E34" s="154" t="s">
        <v>339</v>
      </c>
      <c r="F34" s="160">
        <v>1000</v>
      </c>
      <c r="G34" s="435">
        <v>999162</v>
      </c>
      <c r="H34" s="327">
        <v>999097</v>
      </c>
      <c r="I34" s="411">
        <f>G34-H34</f>
        <v>65</v>
      </c>
      <c r="J34" s="411">
        <f>$F34*I34</f>
        <v>65000</v>
      </c>
      <c r="K34" s="411">
        <f>J34/1000000</f>
        <v>0.065</v>
      </c>
      <c r="L34" s="435">
        <v>1869</v>
      </c>
      <c r="M34" s="327">
        <v>1831</v>
      </c>
      <c r="N34" s="408">
        <f>L34-M34</f>
        <v>38</v>
      </c>
      <c r="O34" s="408">
        <f>$F34*N34</f>
        <v>38000</v>
      </c>
      <c r="P34" s="408">
        <f>O34/1000000</f>
        <v>0.038</v>
      </c>
      <c r="Q34" s="691"/>
    </row>
    <row r="35" spans="1:17" ht="18">
      <c r="A35" s="153">
        <v>24</v>
      </c>
      <c r="B35" s="154" t="s">
        <v>178</v>
      </c>
      <c r="C35" s="155">
        <v>4864820</v>
      </c>
      <c r="D35" s="159" t="s">
        <v>12</v>
      </c>
      <c r="E35" s="247" t="s">
        <v>339</v>
      </c>
      <c r="F35" s="160">
        <v>160</v>
      </c>
      <c r="G35" s="435">
        <v>5685</v>
      </c>
      <c r="H35" s="327">
        <v>5605</v>
      </c>
      <c r="I35" s="411">
        <f>G35-H35</f>
        <v>80</v>
      </c>
      <c r="J35" s="411">
        <f>$F35*I35</f>
        <v>12800</v>
      </c>
      <c r="K35" s="411">
        <f>J35/1000000</f>
        <v>0.0128</v>
      </c>
      <c r="L35" s="435">
        <v>10774</v>
      </c>
      <c r="M35" s="327">
        <v>10455</v>
      </c>
      <c r="N35" s="408">
        <f>L35-M35</f>
        <v>319</v>
      </c>
      <c r="O35" s="408">
        <f>$F35*N35</f>
        <v>51040</v>
      </c>
      <c r="P35" s="408">
        <f>O35/1000000</f>
        <v>0.05104</v>
      </c>
      <c r="Q35" s="444"/>
    </row>
    <row r="36" spans="1:17" ht="18" customHeight="1">
      <c r="A36" s="153">
        <v>25</v>
      </c>
      <c r="B36" s="157" t="s">
        <v>179</v>
      </c>
      <c r="C36" s="155">
        <v>4864811</v>
      </c>
      <c r="D36" s="159" t="s">
        <v>12</v>
      </c>
      <c r="E36" s="247" t="s">
        <v>339</v>
      </c>
      <c r="F36" s="160">
        <v>200</v>
      </c>
      <c r="G36" s="435">
        <v>533</v>
      </c>
      <c r="H36" s="327">
        <v>427</v>
      </c>
      <c r="I36" s="411">
        <f>G36-H36</f>
        <v>106</v>
      </c>
      <c r="J36" s="411">
        <f>$F36*I36</f>
        <v>21200</v>
      </c>
      <c r="K36" s="411">
        <f>J36/1000000</f>
        <v>0.0212</v>
      </c>
      <c r="L36" s="435">
        <v>2791</v>
      </c>
      <c r="M36" s="327">
        <v>2345</v>
      </c>
      <c r="N36" s="408">
        <f>L36-M36</f>
        <v>446</v>
      </c>
      <c r="O36" s="408">
        <f>$F36*N36</f>
        <v>89200</v>
      </c>
      <c r="P36" s="408">
        <f>O36/1000000</f>
        <v>0.0892</v>
      </c>
      <c r="Q36" s="454"/>
    </row>
    <row r="37" spans="1:17" ht="18" customHeight="1">
      <c r="A37" s="153">
        <v>26</v>
      </c>
      <c r="B37" s="157" t="s">
        <v>399</v>
      </c>
      <c r="C37" s="155">
        <v>4864961</v>
      </c>
      <c r="D37" s="159" t="s">
        <v>12</v>
      </c>
      <c r="E37" s="247" t="s">
        <v>339</v>
      </c>
      <c r="F37" s="160">
        <v>1000</v>
      </c>
      <c r="G37" s="435">
        <v>994115</v>
      </c>
      <c r="H37" s="327">
        <v>994187</v>
      </c>
      <c r="I37" s="460">
        <f>G37-H37</f>
        <v>-72</v>
      </c>
      <c r="J37" s="460">
        <f>$F37*I37</f>
        <v>-72000</v>
      </c>
      <c r="K37" s="460">
        <f>J37/1000000</f>
        <v>-0.072</v>
      </c>
      <c r="L37" s="435">
        <v>999640</v>
      </c>
      <c r="M37" s="327">
        <v>999645</v>
      </c>
      <c r="N37" s="265">
        <f>L37-M37</f>
        <v>-5</v>
      </c>
      <c r="O37" s="265">
        <f>$F37*N37</f>
        <v>-5000</v>
      </c>
      <c r="P37" s="265">
        <f>O37/1000000</f>
        <v>-0.005</v>
      </c>
      <c r="Q37" s="444"/>
    </row>
    <row r="38" spans="1:17" ht="18" customHeight="1">
      <c r="A38" s="153"/>
      <c r="B38" s="162" t="s">
        <v>183</v>
      </c>
      <c r="C38" s="155"/>
      <c r="D38" s="159"/>
      <c r="E38" s="247"/>
      <c r="F38" s="160"/>
      <c r="G38" s="100"/>
      <c r="H38" s="384"/>
      <c r="I38" s="411"/>
      <c r="J38" s="411"/>
      <c r="K38" s="411"/>
      <c r="L38" s="385"/>
      <c r="M38" s="384"/>
      <c r="N38" s="408"/>
      <c r="O38" s="408"/>
      <c r="P38" s="408"/>
      <c r="Q38" s="478"/>
    </row>
    <row r="39" spans="1:17" ht="17.25" customHeight="1">
      <c r="A39" s="153">
        <v>27</v>
      </c>
      <c r="B39" s="154" t="s">
        <v>390</v>
      </c>
      <c r="C39" s="155">
        <v>4864892</v>
      </c>
      <c r="D39" s="159" t="s">
        <v>12</v>
      </c>
      <c r="E39" s="247" t="s">
        <v>339</v>
      </c>
      <c r="F39" s="160">
        <v>-500</v>
      </c>
      <c r="G39" s="326">
        <v>999028</v>
      </c>
      <c r="H39" s="327">
        <v>999028</v>
      </c>
      <c r="I39" s="411">
        <f>G39-H39</f>
        <v>0</v>
      </c>
      <c r="J39" s="411">
        <f>$F39*I39</f>
        <v>0</v>
      </c>
      <c r="K39" s="411">
        <f>J39/1000000</f>
        <v>0</v>
      </c>
      <c r="L39" s="326">
        <v>16662</v>
      </c>
      <c r="M39" s="327">
        <v>16662</v>
      </c>
      <c r="N39" s="408">
        <f>L39-M39</f>
        <v>0</v>
      </c>
      <c r="O39" s="408">
        <f>$F39*N39</f>
        <v>0</v>
      </c>
      <c r="P39" s="408">
        <f>O39/1000000</f>
        <v>0</v>
      </c>
      <c r="Q39" s="478"/>
    </row>
    <row r="40" spans="1:17" ht="17.25" customHeight="1">
      <c r="A40" s="153">
        <v>28</v>
      </c>
      <c r="B40" s="154" t="s">
        <v>393</v>
      </c>
      <c r="C40" s="155">
        <v>4865048</v>
      </c>
      <c r="D40" s="159" t="s">
        <v>12</v>
      </c>
      <c r="E40" s="247" t="s">
        <v>339</v>
      </c>
      <c r="F40" s="158">
        <v>-250</v>
      </c>
      <c r="G40" s="326">
        <v>999862</v>
      </c>
      <c r="H40" s="327">
        <v>999862</v>
      </c>
      <c r="I40" s="460">
        <f>G40-H40</f>
        <v>0</v>
      </c>
      <c r="J40" s="460">
        <f>$F40*I40</f>
        <v>0</v>
      </c>
      <c r="K40" s="460">
        <f>J40/1000000</f>
        <v>0</v>
      </c>
      <c r="L40" s="326">
        <v>999849</v>
      </c>
      <c r="M40" s="327">
        <v>999849</v>
      </c>
      <c r="N40" s="265">
        <f>L40-M40</f>
        <v>0</v>
      </c>
      <c r="O40" s="265">
        <f>$F40*N40</f>
        <v>0</v>
      </c>
      <c r="P40" s="265">
        <f>O40/1000000</f>
        <v>0</v>
      </c>
      <c r="Q40" s="478"/>
    </row>
    <row r="41" spans="1:17" ht="17.25" customHeight="1">
      <c r="A41" s="153">
        <v>29</v>
      </c>
      <c r="B41" s="154" t="s">
        <v>116</v>
      </c>
      <c r="C41" s="155">
        <v>4902508</v>
      </c>
      <c r="D41" s="159" t="s">
        <v>12</v>
      </c>
      <c r="E41" s="247" t="s">
        <v>339</v>
      </c>
      <c r="F41" s="155">
        <v>-833.33</v>
      </c>
      <c r="G41" s="326">
        <v>2</v>
      </c>
      <c r="H41" s="327">
        <v>2</v>
      </c>
      <c r="I41" s="411">
        <f>G41-H41</f>
        <v>0</v>
      </c>
      <c r="J41" s="411">
        <f>$F41*I41</f>
        <v>0</v>
      </c>
      <c r="K41" s="411">
        <f>J41/1000000</f>
        <v>0</v>
      </c>
      <c r="L41" s="326">
        <v>999580</v>
      </c>
      <c r="M41" s="327">
        <v>999580</v>
      </c>
      <c r="N41" s="408">
        <f>L41-M41</f>
        <v>0</v>
      </c>
      <c r="O41" s="408">
        <f>$F41*N41</f>
        <v>0</v>
      </c>
      <c r="P41" s="408">
        <f>O41/1000000</f>
        <v>0</v>
      </c>
      <c r="Q41" s="478"/>
    </row>
    <row r="42" spans="1:17" ht="16.5" customHeight="1" thickBot="1">
      <c r="A42" s="153"/>
      <c r="B42" s="438"/>
      <c r="C42" s="438"/>
      <c r="D42" s="438"/>
      <c r="E42" s="438"/>
      <c r="F42" s="168"/>
      <c r="G42" s="169"/>
      <c r="H42" s="438"/>
      <c r="I42" s="438"/>
      <c r="J42" s="438"/>
      <c r="K42" s="168"/>
      <c r="L42" s="169"/>
      <c r="M42" s="438"/>
      <c r="N42" s="438"/>
      <c r="O42" s="438"/>
      <c r="P42" s="168"/>
      <c r="Q42" s="169"/>
    </row>
    <row r="43" spans="1:17" ht="18" customHeight="1" thickTop="1">
      <c r="A43" s="152"/>
      <c r="B43" s="154"/>
      <c r="C43" s="155"/>
      <c r="D43" s="156"/>
      <c r="E43" s="247"/>
      <c r="F43" s="155"/>
      <c r="G43" s="155"/>
      <c r="H43" s="384"/>
      <c r="I43" s="384"/>
      <c r="J43" s="384"/>
      <c r="K43" s="384"/>
      <c r="L43" s="494"/>
      <c r="M43" s="384"/>
      <c r="N43" s="384"/>
      <c r="O43" s="384"/>
      <c r="P43" s="384"/>
      <c r="Q43" s="455"/>
    </row>
    <row r="44" spans="1:17" ht="21" customHeight="1" thickBot="1">
      <c r="A44" s="172"/>
      <c r="B44" s="386"/>
      <c r="C44" s="166"/>
      <c r="D44" s="167"/>
      <c r="E44" s="165"/>
      <c r="F44" s="166"/>
      <c r="G44" s="166"/>
      <c r="H44" s="495"/>
      <c r="I44" s="495"/>
      <c r="J44" s="495"/>
      <c r="K44" s="495"/>
      <c r="L44" s="495"/>
      <c r="M44" s="495"/>
      <c r="N44" s="495"/>
      <c r="O44" s="495"/>
      <c r="P44" s="495"/>
      <c r="Q44" s="496" t="str">
        <f>NDPL!Q1</f>
        <v>SEPTEMBER-2018</v>
      </c>
    </row>
    <row r="45" spans="1:17" ht="21.75" customHeight="1" thickTop="1">
      <c r="A45" s="150"/>
      <c r="B45" s="389" t="s">
        <v>341</v>
      </c>
      <c r="C45" s="155"/>
      <c r="D45" s="156"/>
      <c r="E45" s="247"/>
      <c r="F45" s="155"/>
      <c r="G45" s="390"/>
      <c r="H45" s="384"/>
      <c r="I45" s="384"/>
      <c r="J45" s="384"/>
      <c r="K45" s="384"/>
      <c r="L45" s="390"/>
      <c r="M45" s="384"/>
      <c r="N45" s="384"/>
      <c r="O45" s="384"/>
      <c r="P45" s="497"/>
      <c r="Q45" s="498"/>
    </row>
    <row r="46" spans="1:17" ht="21" customHeight="1">
      <c r="A46" s="153"/>
      <c r="B46" s="437" t="s">
        <v>383</v>
      </c>
      <c r="C46" s="155"/>
      <c r="D46" s="156"/>
      <c r="E46" s="247"/>
      <c r="F46" s="155"/>
      <c r="G46" s="100"/>
      <c r="H46" s="384"/>
      <c r="I46" s="384"/>
      <c r="J46" s="384"/>
      <c r="K46" s="384"/>
      <c r="L46" s="100"/>
      <c r="M46" s="384"/>
      <c r="N46" s="384"/>
      <c r="O46" s="384"/>
      <c r="P46" s="384"/>
      <c r="Q46" s="499"/>
    </row>
    <row r="47" spans="1:17" ht="18">
      <c r="A47" s="153">
        <v>30</v>
      </c>
      <c r="B47" s="154" t="s">
        <v>384</v>
      </c>
      <c r="C47" s="155">
        <v>4864910</v>
      </c>
      <c r="D47" s="159" t="s">
        <v>12</v>
      </c>
      <c r="E47" s="247" t="s">
        <v>339</v>
      </c>
      <c r="F47" s="155">
        <v>-1000</v>
      </c>
      <c r="G47" s="435">
        <v>999844</v>
      </c>
      <c r="H47" s="327">
        <v>999923</v>
      </c>
      <c r="I47" s="408">
        <f>G47-H47</f>
        <v>-79</v>
      </c>
      <c r="J47" s="408">
        <f>$F47*I47</f>
        <v>79000</v>
      </c>
      <c r="K47" s="408">
        <f>J47/1000000</f>
        <v>0.079</v>
      </c>
      <c r="L47" s="435">
        <v>994506</v>
      </c>
      <c r="M47" s="327">
        <v>995062</v>
      </c>
      <c r="N47" s="408">
        <f>L47-M47</f>
        <v>-556</v>
      </c>
      <c r="O47" s="408">
        <f>$F47*N47</f>
        <v>556000</v>
      </c>
      <c r="P47" s="408">
        <f>O47/1000000</f>
        <v>0.556</v>
      </c>
      <c r="Q47" s="500" t="s">
        <v>459</v>
      </c>
    </row>
    <row r="48" spans="1:17" ht="18">
      <c r="A48" s="153">
        <v>31</v>
      </c>
      <c r="B48" s="154" t="s">
        <v>395</v>
      </c>
      <c r="C48" s="155">
        <v>5128457</v>
      </c>
      <c r="D48" s="159" t="s">
        <v>12</v>
      </c>
      <c r="E48" s="247" t="s">
        <v>339</v>
      </c>
      <c r="F48" s="155">
        <v>-500</v>
      </c>
      <c r="G48" s="435">
        <v>961481</v>
      </c>
      <c r="H48" s="327">
        <v>961634</v>
      </c>
      <c r="I48" s="269">
        <f>G48-H48</f>
        <v>-153</v>
      </c>
      <c r="J48" s="269">
        <f>$F48*I48</f>
        <v>76500</v>
      </c>
      <c r="K48" s="269">
        <f>J48/1000000</f>
        <v>0.0765</v>
      </c>
      <c r="L48" s="435">
        <v>986930</v>
      </c>
      <c r="M48" s="327">
        <v>988065</v>
      </c>
      <c r="N48" s="269">
        <f>L48-M48</f>
        <v>-1135</v>
      </c>
      <c r="O48" s="269">
        <f>$F48*N48</f>
        <v>567500</v>
      </c>
      <c r="P48" s="269">
        <f>O48/1000000</f>
        <v>0.5675</v>
      </c>
      <c r="Q48" s="500"/>
    </row>
    <row r="49" spans="1:17" ht="18">
      <c r="A49" s="153"/>
      <c r="B49" s="437" t="s">
        <v>387</v>
      </c>
      <c r="C49" s="155"/>
      <c r="D49" s="159"/>
      <c r="E49" s="247"/>
      <c r="F49" s="155"/>
      <c r="G49" s="326"/>
      <c r="H49" s="327"/>
      <c r="I49" s="408"/>
      <c r="J49" s="408"/>
      <c r="K49" s="408"/>
      <c r="L49" s="326"/>
      <c r="M49" s="327"/>
      <c r="N49" s="408"/>
      <c r="O49" s="408"/>
      <c r="P49" s="408"/>
      <c r="Q49" s="500"/>
    </row>
    <row r="50" spans="1:17" ht="18">
      <c r="A50" s="153">
        <v>32</v>
      </c>
      <c r="B50" s="154" t="s">
        <v>384</v>
      </c>
      <c r="C50" s="155">
        <v>4864891</v>
      </c>
      <c r="D50" s="159" t="s">
        <v>12</v>
      </c>
      <c r="E50" s="247" t="s">
        <v>339</v>
      </c>
      <c r="F50" s="155">
        <v>-2000</v>
      </c>
      <c r="G50" s="435">
        <v>998503</v>
      </c>
      <c r="H50" s="327">
        <v>998705</v>
      </c>
      <c r="I50" s="408">
        <f>G50-H50</f>
        <v>-202</v>
      </c>
      <c r="J50" s="408">
        <f>$F50*I50</f>
        <v>404000</v>
      </c>
      <c r="K50" s="408">
        <f>J50/1000000</f>
        <v>0.404</v>
      </c>
      <c r="L50" s="435">
        <v>998656</v>
      </c>
      <c r="M50" s="327">
        <v>998656</v>
      </c>
      <c r="N50" s="408">
        <f>L50-M50</f>
        <v>0</v>
      </c>
      <c r="O50" s="408">
        <f>$F50*N50</f>
        <v>0</v>
      </c>
      <c r="P50" s="408">
        <f>O50/1000000</f>
        <v>0</v>
      </c>
      <c r="Q50" s="500"/>
    </row>
    <row r="51" spans="1:17" ht="18">
      <c r="A51" s="153">
        <v>33</v>
      </c>
      <c r="B51" s="154" t="s">
        <v>395</v>
      </c>
      <c r="C51" s="155">
        <v>4864925</v>
      </c>
      <c r="D51" s="159" t="s">
        <v>12</v>
      </c>
      <c r="E51" s="247" t="s">
        <v>339</v>
      </c>
      <c r="F51" s="155">
        <v>-1000</v>
      </c>
      <c r="G51" s="435">
        <v>988172</v>
      </c>
      <c r="H51" s="327">
        <v>988618</v>
      </c>
      <c r="I51" s="408">
        <f>G51-H51</f>
        <v>-446</v>
      </c>
      <c r="J51" s="408">
        <f>$F51*I51</f>
        <v>446000</v>
      </c>
      <c r="K51" s="408">
        <f>J51/1000000</f>
        <v>0.446</v>
      </c>
      <c r="L51" s="435">
        <v>997199</v>
      </c>
      <c r="M51" s="327">
        <v>997199</v>
      </c>
      <c r="N51" s="408">
        <f>L51-M51</f>
        <v>0</v>
      </c>
      <c r="O51" s="408">
        <f>$F51*N51</f>
        <v>0</v>
      </c>
      <c r="P51" s="408">
        <f>O51/1000000</f>
        <v>0</v>
      </c>
      <c r="Q51" s="500"/>
    </row>
    <row r="52" spans="1:17" ht="18" customHeight="1">
      <c r="A52" s="153"/>
      <c r="B52" s="161" t="s">
        <v>184</v>
      </c>
      <c r="C52" s="155"/>
      <c r="D52" s="156"/>
      <c r="E52" s="247"/>
      <c r="F52" s="160"/>
      <c r="G52" s="100"/>
      <c r="H52" s="384"/>
      <c r="I52" s="384"/>
      <c r="J52" s="384"/>
      <c r="K52" s="384"/>
      <c r="L52" s="385"/>
      <c r="M52" s="384"/>
      <c r="N52" s="384"/>
      <c r="O52" s="384"/>
      <c r="P52" s="384"/>
      <c r="Q52" s="447"/>
    </row>
    <row r="53" spans="1:17" ht="18">
      <c r="A53" s="153">
        <v>34</v>
      </c>
      <c r="B53" s="163" t="s">
        <v>206</v>
      </c>
      <c r="C53" s="155">
        <v>4865133</v>
      </c>
      <c r="D53" s="159" t="s">
        <v>12</v>
      </c>
      <c r="E53" s="247" t="s">
        <v>339</v>
      </c>
      <c r="F53" s="160">
        <v>100</v>
      </c>
      <c r="G53" s="326">
        <v>436221</v>
      </c>
      <c r="H53" s="327">
        <v>435982</v>
      </c>
      <c r="I53" s="408">
        <f>G53-H53</f>
        <v>239</v>
      </c>
      <c r="J53" s="408">
        <f>$F53*I53</f>
        <v>23900</v>
      </c>
      <c r="K53" s="408">
        <f>J53/1000000</f>
        <v>0.0239</v>
      </c>
      <c r="L53" s="326">
        <v>46706</v>
      </c>
      <c r="M53" s="327">
        <v>46864</v>
      </c>
      <c r="N53" s="408">
        <f>L53-M53</f>
        <v>-158</v>
      </c>
      <c r="O53" s="408">
        <f>$F53*N53</f>
        <v>-15800</v>
      </c>
      <c r="P53" s="408">
        <f>O53/1000000</f>
        <v>-0.0158</v>
      </c>
      <c r="Q53" s="458" t="s">
        <v>479</v>
      </c>
    </row>
    <row r="54" spans="1:17" ht="18" customHeight="1">
      <c r="A54" s="153"/>
      <c r="B54" s="161" t="s">
        <v>186</v>
      </c>
      <c r="C54" s="155"/>
      <c r="D54" s="159"/>
      <c r="E54" s="247"/>
      <c r="F54" s="160"/>
      <c r="G54" s="100"/>
      <c r="H54" s="384"/>
      <c r="I54" s="408"/>
      <c r="J54" s="408"/>
      <c r="K54" s="408"/>
      <c r="L54" s="385"/>
      <c r="M54" s="384"/>
      <c r="N54" s="408"/>
      <c r="O54" s="408"/>
      <c r="P54" s="408"/>
      <c r="Q54" s="447"/>
    </row>
    <row r="55" spans="1:17" ht="18" customHeight="1">
      <c r="A55" s="153">
        <v>35</v>
      </c>
      <c r="B55" s="154" t="s">
        <v>173</v>
      </c>
      <c r="C55" s="155">
        <v>4902554</v>
      </c>
      <c r="D55" s="159" t="s">
        <v>12</v>
      </c>
      <c r="E55" s="247" t="s">
        <v>339</v>
      </c>
      <c r="F55" s="160">
        <v>75</v>
      </c>
      <c r="G55" s="435">
        <v>0</v>
      </c>
      <c r="H55" s="327">
        <v>0</v>
      </c>
      <c r="I55" s="408">
        <f>G55-H55</f>
        <v>0</v>
      </c>
      <c r="J55" s="408">
        <f>$F55*I55</f>
        <v>0</v>
      </c>
      <c r="K55" s="408">
        <f>J55/1000000</f>
        <v>0</v>
      </c>
      <c r="L55" s="435">
        <v>0</v>
      </c>
      <c r="M55" s="327">
        <v>0</v>
      </c>
      <c r="N55" s="408">
        <f>L55-M55</f>
        <v>0</v>
      </c>
      <c r="O55" s="408">
        <f>$F55*N55</f>
        <v>0</v>
      </c>
      <c r="P55" s="408">
        <f>O55/1000000</f>
        <v>0</v>
      </c>
      <c r="Q55" s="458"/>
    </row>
    <row r="56" spans="1:17" ht="18" customHeight="1">
      <c r="A56" s="153"/>
      <c r="B56" s="161" t="s">
        <v>167</v>
      </c>
      <c r="C56" s="155"/>
      <c r="D56" s="159"/>
      <c r="E56" s="247"/>
      <c r="F56" s="160"/>
      <c r="G56" s="100"/>
      <c r="H56" s="384"/>
      <c r="I56" s="408"/>
      <c r="J56" s="408"/>
      <c r="K56" s="408"/>
      <c r="L56" s="385"/>
      <c r="M56" s="384"/>
      <c r="N56" s="408"/>
      <c r="O56" s="408"/>
      <c r="P56" s="408"/>
      <c r="Q56" s="447"/>
    </row>
    <row r="57" spans="1:17" ht="18" customHeight="1">
      <c r="A57" s="153">
        <v>36</v>
      </c>
      <c r="B57" s="154" t="s">
        <v>180</v>
      </c>
      <c r="C57" s="155">
        <v>4865093</v>
      </c>
      <c r="D57" s="159" t="s">
        <v>12</v>
      </c>
      <c r="E57" s="247" t="s">
        <v>339</v>
      </c>
      <c r="F57" s="160">
        <v>100</v>
      </c>
      <c r="G57" s="435">
        <v>98811</v>
      </c>
      <c r="H57" s="327">
        <v>97770</v>
      </c>
      <c r="I57" s="408">
        <f>G57-H57</f>
        <v>1041</v>
      </c>
      <c r="J57" s="408">
        <f>$F57*I57</f>
        <v>104100</v>
      </c>
      <c r="K57" s="408">
        <f>J57/1000000</f>
        <v>0.1041</v>
      </c>
      <c r="L57" s="435">
        <v>74098</v>
      </c>
      <c r="M57" s="327">
        <v>74098</v>
      </c>
      <c r="N57" s="408">
        <f>L57-M57</f>
        <v>0</v>
      </c>
      <c r="O57" s="408">
        <f>$F57*N57</f>
        <v>0</v>
      </c>
      <c r="P57" s="408">
        <f>O57/1000000</f>
        <v>0</v>
      </c>
      <c r="Q57" s="447"/>
    </row>
    <row r="58" spans="1:17" ht="19.5" customHeight="1">
      <c r="A58" s="153">
        <v>37</v>
      </c>
      <c r="B58" s="157" t="s">
        <v>181</v>
      </c>
      <c r="C58" s="155">
        <v>4865094</v>
      </c>
      <c r="D58" s="159" t="s">
        <v>12</v>
      </c>
      <c r="E58" s="247" t="s">
        <v>339</v>
      </c>
      <c r="F58" s="160">
        <v>100</v>
      </c>
      <c r="G58" s="435">
        <v>108838</v>
      </c>
      <c r="H58" s="327">
        <v>107471</v>
      </c>
      <c r="I58" s="408">
        <f>G58-H58</f>
        <v>1367</v>
      </c>
      <c r="J58" s="408">
        <f>$F58*I58</f>
        <v>136700</v>
      </c>
      <c r="K58" s="408">
        <f>J58/1000000</f>
        <v>0.1367</v>
      </c>
      <c r="L58" s="435">
        <v>77493</v>
      </c>
      <c r="M58" s="327">
        <v>77493</v>
      </c>
      <c r="N58" s="408">
        <f>L58-M58</f>
        <v>0</v>
      </c>
      <c r="O58" s="408">
        <f>$F58*N58</f>
        <v>0</v>
      </c>
      <c r="P58" s="408">
        <f>O58/1000000</f>
        <v>0</v>
      </c>
      <c r="Q58" s="447"/>
    </row>
    <row r="59" spans="1:17" ht="22.5" customHeight="1">
      <c r="A59" s="153">
        <v>38</v>
      </c>
      <c r="B59" s="163" t="s">
        <v>205</v>
      </c>
      <c r="C59" s="155">
        <v>5269199</v>
      </c>
      <c r="D59" s="159" t="s">
        <v>12</v>
      </c>
      <c r="E59" s="247" t="s">
        <v>339</v>
      </c>
      <c r="F59" s="160">
        <v>100</v>
      </c>
      <c r="G59" s="435">
        <v>28253</v>
      </c>
      <c r="H59" s="436">
        <v>28118</v>
      </c>
      <c r="I59" s="411">
        <f>G59-H59</f>
        <v>135</v>
      </c>
      <c r="J59" s="411">
        <f>$F59*I59</f>
        <v>13500</v>
      </c>
      <c r="K59" s="411">
        <f>J59/1000000</f>
        <v>0.0135</v>
      </c>
      <c r="L59" s="435">
        <v>61720</v>
      </c>
      <c r="M59" s="436">
        <v>59172</v>
      </c>
      <c r="N59" s="411">
        <f>L59-M59</f>
        <v>2548</v>
      </c>
      <c r="O59" s="411">
        <f>$F59*N59</f>
        <v>254800</v>
      </c>
      <c r="P59" s="411">
        <f>O59/1000000</f>
        <v>0.2548</v>
      </c>
      <c r="Q59" s="607"/>
    </row>
    <row r="60" spans="1:17" ht="19.5" customHeight="1">
      <c r="A60" s="153"/>
      <c r="B60" s="161" t="s">
        <v>173</v>
      </c>
      <c r="C60" s="155"/>
      <c r="D60" s="159"/>
      <c r="E60" s="156"/>
      <c r="F60" s="160"/>
      <c r="G60" s="326"/>
      <c r="H60" s="327"/>
      <c r="I60" s="408"/>
      <c r="J60" s="408"/>
      <c r="K60" s="408"/>
      <c r="L60" s="385"/>
      <c r="M60" s="384"/>
      <c r="N60" s="408"/>
      <c r="O60" s="408"/>
      <c r="P60" s="408"/>
      <c r="Q60" s="447"/>
    </row>
    <row r="61" spans="1:17" ht="13.5" thickBot="1">
      <c r="A61" s="164">
        <v>39</v>
      </c>
      <c r="B61" s="438" t="s">
        <v>174</v>
      </c>
      <c r="C61" s="166">
        <v>4865151</v>
      </c>
      <c r="D61" s="774" t="s">
        <v>12</v>
      </c>
      <c r="E61" s="167" t="s">
        <v>13</v>
      </c>
      <c r="F61" s="172">
        <v>100</v>
      </c>
      <c r="G61" s="775">
        <v>9744</v>
      </c>
      <c r="H61" s="172">
        <v>5565</v>
      </c>
      <c r="I61" s="172">
        <f>G61-H61</f>
        <v>4179</v>
      </c>
      <c r="J61" s="172">
        <f>$F61*I61</f>
        <v>417900</v>
      </c>
      <c r="K61" s="172">
        <f>J61/1000000</f>
        <v>0.4179</v>
      </c>
      <c r="L61" s="164">
        <v>276</v>
      </c>
      <c r="M61" s="172">
        <v>276</v>
      </c>
      <c r="N61" s="172">
        <f>L61-M61</f>
        <v>0</v>
      </c>
      <c r="O61" s="172">
        <f>$F61*N61</f>
        <v>0</v>
      </c>
      <c r="P61" s="172">
        <f>O61/1000000</f>
        <v>0</v>
      </c>
      <c r="Q61" s="776"/>
    </row>
    <row r="62" spans="1:20" s="484" customFormat="1" ht="15.75" customHeight="1" thickBot="1" thickTop="1">
      <c r="A62" s="164"/>
      <c r="B62" s="438"/>
      <c r="R62" s="249"/>
      <c r="S62" s="249"/>
      <c r="T62" s="249"/>
    </row>
    <row r="63" spans="1:20" ht="15.75" customHeight="1" thickTop="1">
      <c r="A63" s="501"/>
      <c r="B63" s="501"/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501"/>
      <c r="Q63" s="87"/>
      <c r="R63" s="87"/>
      <c r="S63" s="87"/>
      <c r="T63" s="87"/>
    </row>
    <row r="64" spans="1:20" ht="24" thickBot="1">
      <c r="A64" s="382" t="s">
        <v>357</v>
      </c>
      <c r="G64" s="481"/>
      <c r="H64" s="481"/>
      <c r="I64" s="43" t="s">
        <v>388</v>
      </c>
      <c r="J64" s="481"/>
      <c r="K64" s="481"/>
      <c r="L64" s="481"/>
      <c r="M64" s="481"/>
      <c r="N64" s="43" t="s">
        <v>389</v>
      </c>
      <c r="O64" s="481"/>
      <c r="P64" s="481"/>
      <c r="R64" s="87"/>
      <c r="S64" s="87"/>
      <c r="T64" s="87"/>
    </row>
    <row r="65" spans="1:20" ht="39.75" thickBot="1" thickTop="1">
      <c r="A65" s="502" t="s">
        <v>8</v>
      </c>
      <c r="B65" s="503" t="s">
        <v>9</v>
      </c>
      <c r="C65" s="504" t="s">
        <v>1</v>
      </c>
      <c r="D65" s="504" t="s">
        <v>2</v>
      </c>
      <c r="E65" s="504" t="s">
        <v>3</v>
      </c>
      <c r="F65" s="504" t="s">
        <v>10</v>
      </c>
      <c r="G65" s="502" t="str">
        <f>G5</f>
        <v>FINAL READING 30/09/2018</v>
      </c>
      <c r="H65" s="504" t="str">
        <f>H5</f>
        <v>INTIAL READING 01/09/2018</v>
      </c>
      <c r="I65" s="504" t="s">
        <v>4</v>
      </c>
      <c r="J65" s="504" t="s">
        <v>5</v>
      </c>
      <c r="K65" s="504" t="s">
        <v>6</v>
      </c>
      <c r="L65" s="502" t="str">
        <f>G65</f>
        <v>FINAL READING 30/09/2018</v>
      </c>
      <c r="M65" s="504" t="str">
        <f>H65</f>
        <v>INTIAL READING 01/09/2018</v>
      </c>
      <c r="N65" s="504" t="s">
        <v>4</v>
      </c>
      <c r="O65" s="504" t="s">
        <v>5</v>
      </c>
      <c r="P65" s="504" t="s">
        <v>6</v>
      </c>
      <c r="Q65" s="505" t="s">
        <v>302</v>
      </c>
      <c r="R65" s="87"/>
      <c r="S65" s="87"/>
      <c r="T65" s="87"/>
    </row>
    <row r="66" spans="1:20" ht="15.75" customHeight="1" thickTop="1">
      <c r="A66" s="506"/>
      <c r="B66" s="437" t="s">
        <v>383</v>
      </c>
      <c r="C66" s="507"/>
      <c r="D66" s="507"/>
      <c r="E66" s="507"/>
      <c r="F66" s="508"/>
      <c r="G66" s="507"/>
      <c r="H66" s="507"/>
      <c r="I66" s="507"/>
      <c r="J66" s="507"/>
      <c r="K66" s="508"/>
      <c r="L66" s="507"/>
      <c r="M66" s="507"/>
      <c r="N66" s="507"/>
      <c r="O66" s="507"/>
      <c r="P66" s="507"/>
      <c r="Q66" s="509"/>
      <c r="R66" s="87"/>
      <c r="S66" s="87"/>
      <c r="T66" s="87"/>
    </row>
    <row r="67" spans="1:20" ht="15.75" customHeight="1">
      <c r="A67" s="153">
        <v>1</v>
      </c>
      <c r="B67" s="154" t="s">
        <v>429</v>
      </c>
      <c r="C67" s="155">
        <v>5295127</v>
      </c>
      <c r="D67" s="333" t="s">
        <v>12</v>
      </c>
      <c r="E67" s="312" t="s">
        <v>339</v>
      </c>
      <c r="F67" s="160">
        <v>-100</v>
      </c>
      <c r="G67" s="326">
        <v>344746</v>
      </c>
      <c r="H67" s="327">
        <v>344184</v>
      </c>
      <c r="I67" s="265">
        <f>G67-H67</f>
        <v>562</v>
      </c>
      <c r="J67" s="265">
        <f>$F67*I67</f>
        <v>-56200</v>
      </c>
      <c r="K67" s="265">
        <f>J67/1000000</f>
        <v>-0.0562</v>
      </c>
      <c r="L67" s="326">
        <v>1001980</v>
      </c>
      <c r="M67" s="327">
        <v>998990</v>
      </c>
      <c r="N67" s="265">
        <f>L67-M67</f>
        <v>2990</v>
      </c>
      <c r="O67" s="265">
        <f>$F67*N67</f>
        <v>-299000</v>
      </c>
      <c r="P67" s="265">
        <f>O67/1000000</f>
        <v>-0.299</v>
      </c>
      <c r="Q67" s="458"/>
      <c r="R67" s="87"/>
      <c r="S67" s="87"/>
      <c r="T67" s="87"/>
    </row>
    <row r="68" spans="1:20" ht="15.75" customHeight="1">
      <c r="A68" s="153">
        <v>2</v>
      </c>
      <c r="B68" s="154" t="s">
        <v>432</v>
      </c>
      <c r="C68" s="155">
        <v>5128400</v>
      </c>
      <c r="D68" s="333" t="s">
        <v>12</v>
      </c>
      <c r="E68" s="312" t="s">
        <v>339</v>
      </c>
      <c r="F68" s="160">
        <v>-1000</v>
      </c>
      <c r="G68" s="326">
        <v>4723</v>
      </c>
      <c r="H68" s="327">
        <v>4640</v>
      </c>
      <c r="I68" s="265">
        <f>G68-H68</f>
        <v>83</v>
      </c>
      <c r="J68" s="265">
        <f>$F68*I68</f>
        <v>-83000</v>
      </c>
      <c r="K68" s="265">
        <f>J68/1000000</f>
        <v>-0.083</v>
      </c>
      <c r="L68" s="326">
        <v>1921</v>
      </c>
      <c r="M68" s="327">
        <v>1444</v>
      </c>
      <c r="N68" s="265">
        <f>L68-M68</f>
        <v>477</v>
      </c>
      <c r="O68" s="265">
        <f>$F68*N68</f>
        <v>-477000</v>
      </c>
      <c r="P68" s="265">
        <f>O68/1000000</f>
        <v>-0.477</v>
      </c>
      <c r="Q68" s="458"/>
      <c r="R68" s="87"/>
      <c r="S68" s="87"/>
      <c r="T68" s="87"/>
    </row>
    <row r="69" spans="1:20" ht="15.75" customHeight="1">
      <c r="A69" s="510"/>
      <c r="B69" s="302" t="s">
        <v>354</v>
      </c>
      <c r="C69" s="320"/>
      <c r="D69" s="333"/>
      <c r="E69" s="312"/>
      <c r="F69" s="160"/>
      <c r="G69" s="157"/>
      <c r="H69" s="157"/>
      <c r="I69" s="157"/>
      <c r="J69" s="157"/>
      <c r="K69" s="157"/>
      <c r="L69" s="510"/>
      <c r="M69" s="157"/>
      <c r="N69" s="157"/>
      <c r="O69" s="157"/>
      <c r="P69" s="157"/>
      <c r="Q69" s="458"/>
      <c r="R69" s="87"/>
      <c r="S69" s="87"/>
      <c r="T69" s="87"/>
    </row>
    <row r="70" spans="1:20" ht="15.75" customHeight="1">
      <c r="A70" s="153">
        <v>3</v>
      </c>
      <c r="B70" s="154" t="s">
        <v>355</v>
      </c>
      <c r="C70" s="155">
        <v>4902555</v>
      </c>
      <c r="D70" s="333" t="s">
        <v>12</v>
      </c>
      <c r="E70" s="312" t="s">
        <v>339</v>
      </c>
      <c r="F70" s="160">
        <v>-75</v>
      </c>
      <c r="G70" s="326">
        <v>10285</v>
      </c>
      <c r="H70" s="327">
        <v>10275</v>
      </c>
      <c r="I70" s="265">
        <f>G70-H70</f>
        <v>10</v>
      </c>
      <c r="J70" s="265">
        <f>$F70*I70</f>
        <v>-750</v>
      </c>
      <c r="K70" s="265">
        <f>J70/1000000</f>
        <v>-0.00075</v>
      </c>
      <c r="L70" s="326">
        <v>17344</v>
      </c>
      <c r="M70" s="327">
        <v>17012</v>
      </c>
      <c r="N70" s="265">
        <f>L70-M70</f>
        <v>332</v>
      </c>
      <c r="O70" s="265">
        <f>$F70*N70</f>
        <v>-24900</v>
      </c>
      <c r="P70" s="265">
        <f>O70/1000000</f>
        <v>-0.0249</v>
      </c>
      <c r="Q70" s="458"/>
      <c r="R70" s="87"/>
      <c r="S70" s="87"/>
      <c r="T70" s="87"/>
    </row>
    <row r="71" spans="1:20" s="484" customFormat="1" ht="15.75" customHeight="1" thickBot="1">
      <c r="A71" s="164">
        <v>4</v>
      </c>
      <c r="B71" s="438" t="s">
        <v>356</v>
      </c>
      <c r="C71" s="166">
        <v>4902581</v>
      </c>
      <c r="D71" s="774" t="s">
        <v>12</v>
      </c>
      <c r="E71" s="167" t="s">
        <v>339</v>
      </c>
      <c r="F71" s="172">
        <v>-100</v>
      </c>
      <c r="G71" s="775">
        <v>4884</v>
      </c>
      <c r="H71" s="172">
        <v>4868</v>
      </c>
      <c r="I71" s="172">
        <f>G71-H71</f>
        <v>16</v>
      </c>
      <c r="J71" s="172">
        <f>$F71*I71</f>
        <v>-1600</v>
      </c>
      <c r="K71" s="172">
        <f>J71/1000000</f>
        <v>-0.0016</v>
      </c>
      <c r="L71" s="164">
        <v>9615</v>
      </c>
      <c r="M71" s="172">
        <v>9309</v>
      </c>
      <c r="N71" s="172">
        <f>L71-M71</f>
        <v>306</v>
      </c>
      <c r="O71" s="172">
        <f>$F71*N71</f>
        <v>-30600</v>
      </c>
      <c r="P71" s="172">
        <f>O71/1000000</f>
        <v>-0.0306</v>
      </c>
      <c r="Q71" s="776"/>
      <c r="R71" s="249"/>
      <c r="S71" s="249"/>
      <c r="T71" s="249"/>
    </row>
    <row r="72" spans="1:20" ht="15.75" customHeight="1" thickTop="1">
      <c r="A72" s="501"/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  <c r="P72" s="501"/>
      <c r="Q72" s="87"/>
      <c r="R72" s="87"/>
      <c r="S72" s="87"/>
      <c r="T72" s="87"/>
    </row>
    <row r="73" spans="1:20" ht="15.75" customHeight="1">
      <c r="A73" s="501"/>
      <c r="B73" s="501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87"/>
      <c r="R73" s="87"/>
      <c r="S73" s="87"/>
      <c r="T73" s="87"/>
    </row>
    <row r="74" spans="1:16" ht="25.5" customHeight="1">
      <c r="A74" s="170" t="s">
        <v>331</v>
      </c>
      <c r="B74" s="489"/>
      <c r="C74" s="73"/>
      <c r="D74" s="489"/>
      <c r="E74" s="489"/>
      <c r="F74" s="489"/>
      <c r="G74" s="489"/>
      <c r="H74" s="489"/>
      <c r="I74" s="489"/>
      <c r="J74" s="489"/>
      <c r="K74" s="608">
        <f>SUM(K9:K61)+SUM(K67:K71)-K32</f>
        <v>0.10859155999999995</v>
      </c>
      <c r="L74" s="609"/>
      <c r="M74" s="609"/>
      <c r="N74" s="609"/>
      <c r="O74" s="609"/>
      <c r="P74" s="608">
        <f>SUM(P9:P61)+SUM(P67:P71)-P32</f>
        <v>0.9480649899999999</v>
      </c>
    </row>
    <row r="75" spans="1:16" ht="12.75">
      <c r="A75" s="489"/>
      <c r="B75" s="489"/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</row>
    <row r="76" spans="1:16" ht="9.75" customHeight="1">
      <c r="A76" s="489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</row>
    <row r="77" spans="1:16" ht="12.75" hidden="1">
      <c r="A77" s="489"/>
      <c r="B77" s="489"/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</row>
    <row r="78" spans="1:16" ht="23.25" customHeight="1" thickBot="1">
      <c r="A78" s="489"/>
      <c r="B78" s="489"/>
      <c r="C78" s="610"/>
      <c r="D78" s="489"/>
      <c r="E78" s="489"/>
      <c r="F78" s="489"/>
      <c r="G78" s="489"/>
      <c r="H78" s="489"/>
      <c r="I78" s="489"/>
      <c r="J78" s="611"/>
      <c r="K78" s="557" t="s">
        <v>332</v>
      </c>
      <c r="L78" s="489"/>
      <c r="M78" s="489"/>
      <c r="N78" s="489"/>
      <c r="O78" s="489"/>
      <c r="P78" s="557" t="s">
        <v>333</v>
      </c>
    </row>
    <row r="79" spans="1:17" ht="20.25">
      <c r="A79" s="612"/>
      <c r="B79" s="613"/>
      <c r="C79" s="170"/>
      <c r="D79" s="545"/>
      <c r="E79" s="545"/>
      <c r="F79" s="545"/>
      <c r="G79" s="545"/>
      <c r="H79" s="545"/>
      <c r="I79" s="545"/>
      <c r="J79" s="614"/>
      <c r="K79" s="613"/>
      <c r="L79" s="613"/>
      <c r="M79" s="613"/>
      <c r="N79" s="613"/>
      <c r="O79" s="613"/>
      <c r="P79" s="613"/>
      <c r="Q79" s="546"/>
    </row>
    <row r="80" spans="1:17" ht="20.25">
      <c r="A80" s="235"/>
      <c r="B80" s="170" t="s">
        <v>329</v>
      </c>
      <c r="C80" s="170"/>
      <c r="D80" s="615"/>
      <c r="E80" s="615"/>
      <c r="F80" s="615"/>
      <c r="G80" s="615"/>
      <c r="H80" s="615"/>
      <c r="I80" s="615"/>
      <c r="J80" s="615"/>
      <c r="K80" s="616">
        <f>K74</f>
        <v>0.10859155999999995</v>
      </c>
      <c r="L80" s="617"/>
      <c r="M80" s="617"/>
      <c r="N80" s="617"/>
      <c r="O80" s="617"/>
      <c r="P80" s="616">
        <f>P74</f>
        <v>0.9480649899999999</v>
      </c>
      <c r="Q80" s="547"/>
    </row>
    <row r="81" spans="1:17" ht="20.25">
      <c r="A81" s="235"/>
      <c r="B81" s="170"/>
      <c r="C81" s="170"/>
      <c r="D81" s="615"/>
      <c r="E81" s="615"/>
      <c r="F81" s="615"/>
      <c r="G81" s="615"/>
      <c r="H81" s="615"/>
      <c r="I81" s="618"/>
      <c r="J81" s="54"/>
      <c r="K81" s="603"/>
      <c r="L81" s="603"/>
      <c r="M81" s="603"/>
      <c r="N81" s="603"/>
      <c r="O81" s="603"/>
      <c r="P81" s="603"/>
      <c r="Q81" s="547"/>
    </row>
    <row r="82" spans="1:17" ht="20.25">
      <c r="A82" s="235"/>
      <c r="B82" s="170" t="s">
        <v>322</v>
      </c>
      <c r="C82" s="170"/>
      <c r="D82" s="615"/>
      <c r="E82" s="615"/>
      <c r="F82" s="615"/>
      <c r="G82" s="615"/>
      <c r="H82" s="615"/>
      <c r="I82" s="615"/>
      <c r="J82" s="615"/>
      <c r="K82" s="616">
        <f>'STEPPED UP GENCO'!K42</f>
        <v>0.13579572825</v>
      </c>
      <c r="L82" s="616"/>
      <c r="M82" s="616"/>
      <c r="N82" s="616"/>
      <c r="O82" s="616"/>
      <c r="P82" s="616">
        <f>'STEPPED UP GENCO'!P42</f>
        <v>-0.17644296669999998</v>
      </c>
      <c r="Q82" s="547"/>
    </row>
    <row r="83" spans="1:17" ht="20.25">
      <c r="A83" s="235"/>
      <c r="B83" s="170"/>
      <c r="C83" s="170"/>
      <c r="D83" s="619"/>
      <c r="E83" s="619"/>
      <c r="F83" s="619"/>
      <c r="G83" s="619"/>
      <c r="H83" s="619"/>
      <c r="I83" s="620"/>
      <c r="J83" s="621"/>
      <c r="K83" s="481"/>
      <c r="L83" s="481"/>
      <c r="M83" s="481"/>
      <c r="N83" s="481"/>
      <c r="O83" s="481"/>
      <c r="P83" s="481"/>
      <c r="Q83" s="547"/>
    </row>
    <row r="84" spans="1:17" ht="20.25">
      <c r="A84" s="235"/>
      <c r="B84" s="170" t="s">
        <v>330</v>
      </c>
      <c r="C84" s="170"/>
      <c r="D84" s="481"/>
      <c r="E84" s="481"/>
      <c r="F84" s="481"/>
      <c r="G84" s="481"/>
      <c r="H84" s="481"/>
      <c r="I84" s="481"/>
      <c r="J84" s="481"/>
      <c r="K84" s="276">
        <f>SUM(K80:K83)</f>
        <v>0.24438728824999995</v>
      </c>
      <c r="L84" s="481"/>
      <c r="M84" s="481"/>
      <c r="N84" s="481"/>
      <c r="O84" s="481"/>
      <c r="P84" s="622">
        <f>SUM(P80:P83)</f>
        <v>0.7716220233</v>
      </c>
      <c r="Q84" s="547"/>
    </row>
    <row r="85" spans="1:17" ht="20.25">
      <c r="A85" s="571"/>
      <c r="B85" s="481"/>
      <c r="C85" s="170"/>
      <c r="D85" s="481"/>
      <c r="E85" s="481"/>
      <c r="F85" s="481"/>
      <c r="G85" s="481"/>
      <c r="H85" s="481"/>
      <c r="I85" s="481"/>
      <c r="J85" s="481"/>
      <c r="K85" s="481"/>
      <c r="L85" s="481"/>
      <c r="M85" s="481"/>
      <c r="N85" s="481"/>
      <c r="O85" s="481"/>
      <c r="P85" s="481"/>
      <c r="Q85" s="547"/>
    </row>
    <row r="86" spans="1:17" ht="13.5" thickBot="1">
      <c r="A86" s="572"/>
      <c r="B86" s="548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">
      <selection activeCell="I32" sqref="I32"/>
    </sheetView>
  </sheetViews>
  <sheetFormatPr defaultColWidth="9.140625" defaultRowHeight="12.75"/>
  <cols>
    <col min="1" max="1" width="4.7109375" style="443" customWidth="1"/>
    <col min="2" max="2" width="26.7109375" style="443" customWidth="1"/>
    <col min="3" max="3" width="18.57421875" style="443" customWidth="1"/>
    <col min="4" max="4" width="12.8515625" style="443" customWidth="1"/>
    <col min="5" max="5" width="22.140625" style="443" customWidth="1"/>
    <col min="6" max="6" width="14.421875" style="443" customWidth="1"/>
    <col min="7" max="7" width="15.57421875" style="443" customWidth="1"/>
    <col min="8" max="8" width="15.28125" style="443" customWidth="1"/>
    <col min="9" max="9" width="15.00390625" style="443" customWidth="1"/>
    <col min="10" max="10" width="16.7109375" style="443" customWidth="1"/>
    <col min="11" max="11" width="16.57421875" style="443" customWidth="1"/>
    <col min="12" max="12" width="17.140625" style="443" customWidth="1"/>
    <col min="13" max="13" width="14.7109375" style="443" customWidth="1"/>
    <col min="14" max="14" width="15.7109375" style="443" customWidth="1"/>
    <col min="15" max="15" width="18.28125" style="443" customWidth="1"/>
    <col min="16" max="16" width="17.140625" style="443" customWidth="1"/>
    <col min="17" max="17" width="22.00390625" style="443" customWidth="1"/>
    <col min="18" max="16384" width="9.140625" style="443" customWidth="1"/>
  </cols>
  <sheetData>
    <row r="1" ht="26.25" customHeight="1">
      <c r="A1" s="1" t="s">
        <v>232</v>
      </c>
    </row>
    <row r="2" spans="1:17" ht="23.25" customHeight="1">
      <c r="A2" s="2" t="s">
        <v>233</v>
      </c>
      <c r="P2" s="623" t="str">
        <f>NDPL!Q1</f>
        <v>SEPTEMBER-2018</v>
      </c>
      <c r="Q2" s="623"/>
    </row>
    <row r="3" ht="23.25">
      <c r="A3" s="176" t="s">
        <v>209</v>
      </c>
    </row>
    <row r="4" spans="1:16" ht="24" thickBot="1">
      <c r="A4" s="3"/>
      <c r="G4" s="481"/>
      <c r="H4" s="481"/>
      <c r="I4" s="43" t="s">
        <v>388</v>
      </c>
      <c r="J4" s="481"/>
      <c r="K4" s="481"/>
      <c r="L4" s="481"/>
      <c r="M4" s="481"/>
      <c r="N4" s="43" t="s">
        <v>389</v>
      </c>
      <c r="O4" s="481"/>
      <c r="P4" s="481"/>
    </row>
    <row r="5" spans="1:17" ht="51.75" customHeight="1" thickBot="1" thickTop="1">
      <c r="A5" s="502" t="s">
        <v>8</v>
      </c>
      <c r="B5" s="503" t="s">
        <v>9</v>
      </c>
      <c r="C5" s="504" t="s">
        <v>1</v>
      </c>
      <c r="D5" s="504" t="s">
        <v>2</v>
      </c>
      <c r="E5" s="504" t="s">
        <v>3</v>
      </c>
      <c r="F5" s="504" t="s">
        <v>10</v>
      </c>
      <c r="G5" s="502" t="str">
        <f>NDPL!G5</f>
        <v>FINAL READING 30/09/2018</v>
      </c>
      <c r="H5" s="504" t="str">
        <f>NDPL!H5</f>
        <v>INTIAL READING 01/09/2018</v>
      </c>
      <c r="I5" s="504" t="s">
        <v>4</v>
      </c>
      <c r="J5" s="504" t="s">
        <v>5</v>
      </c>
      <c r="K5" s="504" t="s">
        <v>6</v>
      </c>
      <c r="L5" s="502" t="str">
        <f>NDPL!G5</f>
        <v>FINAL READING 30/09/2018</v>
      </c>
      <c r="M5" s="504" t="str">
        <f>NDPL!H5</f>
        <v>INTIAL READING 01/09/2018</v>
      </c>
      <c r="N5" s="504" t="s">
        <v>4</v>
      </c>
      <c r="O5" s="504" t="s">
        <v>5</v>
      </c>
      <c r="P5" s="504" t="s">
        <v>6</v>
      </c>
      <c r="Q5" s="505" t="s">
        <v>302</v>
      </c>
    </row>
    <row r="6" ht="14.25" thickBot="1" thickTop="1"/>
    <row r="7" spans="1:17" ht="24" customHeight="1" thickTop="1">
      <c r="A7" s="398" t="s">
        <v>226</v>
      </c>
      <c r="B7" s="55"/>
      <c r="C7" s="56"/>
      <c r="D7" s="56"/>
      <c r="E7" s="56"/>
      <c r="F7" s="56"/>
      <c r="G7" s="602"/>
      <c r="H7" s="600"/>
      <c r="I7" s="600"/>
      <c r="J7" s="600"/>
      <c r="K7" s="624"/>
      <c r="L7" s="625"/>
      <c r="M7" s="494"/>
      <c r="N7" s="600"/>
      <c r="O7" s="600"/>
      <c r="P7" s="626"/>
      <c r="Q7" s="533"/>
    </row>
    <row r="8" spans="1:17" ht="24" customHeight="1">
      <c r="A8" s="627" t="s">
        <v>210</v>
      </c>
      <c r="B8" s="83"/>
      <c r="C8" s="83"/>
      <c r="D8" s="83"/>
      <c r="E8" s="83"/>
      <c r="F8" s="83"/>
      <c r="G8" s="99"/>
      <c r="H8" s="603"/>
      <c r="I8" s="384"/>
      <c r="J8" s="384"/>
      <c r="K8" s="628"/>
      <c r="L8" s="385"/>
      <c r="M8" s="384"/>
      <c r="N8" s="384"/>
      <c r="O8" s="384"/>
      <c r="P8" s="629"/>
      <c r="Q8" s="447"/>
    </row>
    <row r="9" spans="1:17" ht="24" customHeight="1">
      <c r="A9" s="630" t="s">
        <v>211</v>
      </c>
      <c r="B9" s="83"/>
      <c r="C9" s="83"/>
      <c r="D9" s="83"/>
      <c r="E9" s="83"/>
      <c r="F9" s="83"/>
      <c r="G9" s="99"/>
      <c r="H9" s="603"/>
      <c r="I9" s="384"/>
      <c r="J9" s="384"/>
      <c r="K9" s="628"/>
      <c r="L9" s="385"/>
      <c r="M9" s="384"/>
      <c r="N9" s="384"/>
      <c r="O9" s="384"/>
      <c r="P9" s="629"/>
      <c r="Q9" s="447"/>
    </row>
    <row r="10" spans="1:17" ht="24" customHeight="1">
      <c r="A10" s="255">
        <v>1</v>
      </c>
      <c r="B10" s="257" t="s">
        <v>229</v>
      </c>
      <c r="C10" s="397">
        <v>5128430</v>
      </c>
      <c r="D10" s="259" t="s">
        <v>12</v>
      </c>
      <c r="E10" s="258" t="s">
        <v>339</v>
      </c>
      <c r="F10" s="259">
        <v>200</v>
      </c>
      <c r="G10" s="439">
        <v>3505</v>
      </c>
      <c r="H10" s="277">
        <v>3392</v>
      </c>
      <c r="I10" s="441">
        <f aca="true" t="shared" si="0" ref="I10:I15">G10-H10</f>
        <v>113</v>
      </c>
      <c r="J10" s="441">
        <f aca="true" t="shared" si="1" ref="J10:J15">$F10*I10</f>
        <v>22600</v>
      </c>
      <c r="K10" s="773">
        <f aca="true" t="shared" si="2" ref="K10:K15">J10/1000000</f>
        <v>0.0226</v>
      </c>
      <c r="L10" s="439">
        <v>31367</v>
      </c>
      <c r="M10" s="277">
        <v>29682</v>
      </c>
      <c r="N10" s="441">
        <f aca="true" t="shared" si="3" ref="N10:N15">L10-M10</f>
        <v>1685</v>
      </c>
      <c r="O10" s="441">
        <f aca="true" t="shared" si="4" ref="O10:O15">$F10*N10</f>
        <v>337000</v>
      </c>
      <c r="P10" s="462">
        <f aca="true" t="shared" si="5" ref="P10:P15">O10/1000000</f>
        <v>0.337</v>
      </c>
      <c r="Q10" s="447"/>
    </row>
    <row r="11" spans="1:17" ht="24" customHeight="1">
      <c r="A11" s="255">
        <v>2</v>
      </c>
      <c r="B11" s="257" t="s">
        <v>230</v>
      </c>
      <c r="C11" s="397">
        <v>4864849</v>
      </c>
      <c r="D11" s="259" t="s">
        <v>12</v>
      </c>
      <c r="E11" s="258" t="s">
        <v>339</v>
      </c>
      <c r="F11" s="259">
        <v>1000</v>
      </c>
      <c r="G11" s="439">
        <v>1728</v>
      </c>
      <c r="H11" s="277">
        <v>1728</v>
      </c>
      <c r="I11" s="441">
        <f t="shared" si="0"/>
        <v>0</v>
      </c>
      <c r="J11" s="441">
        <f t="shared" si="1"/>
        <v>0</v>
      </c>
      <c r="K11" s="773">
        <f t="shared" si="2"/>
        <v>0</v>
      </c>
      <c r="L11" s="439">
        <v>42414</v>
      </c>
      <c r="M11" s="277">
        <v>42414</v>
      </c>
      <c r="N11" s="441">
        <f t="shared" si="3"/>
        <v>0</v>
      </c>
      <c r="O11" s="441">
        <f t="shared" si="4"/>
        <v>0</v>
      </c>
      <c r="P11" s="462">
        <f t="shared" si="5"/>
        <v>0</v>
      </c>
      <c r="Q11" s="447"/>
    </row>
    <row r="12" spans="1:17" ht="24" customHeight="1">
      <c r="A12" s="255">
        <v>3</v>
      </c>
      <c r="B12" s="257" t="s">
        <v>212</v>
      </c>
      <c r="C12" s="397">
        <v>4864846</v>
      </c>
      <c r="D12" s="259" t="s">
        <v>12</v>
      </c>
      <c r="E12" s="258" t="s">
        <v>339</v>
      </c>
      <c r="F12" s="259">
        <v>1000</v>
      </c>
      <c r="G12" s="439">
        <v>4247</v>
      </c>
      <c r="H12" s="277">
        <v>4249</v>
      </c>
      <c r="I12" s="441">
        <f t="shared" si="0"/>
        <v>-2</v>
      </c>
      <c r="J12" s="441">
        <f t="shared" si="1"/>
        <v>-2000</v>
      </c>
      <c r="K12" s="773">
        <f t="shared" si="2"/>
        <v>-0.002</v>
      </c>
      <c r="L12" s="439">
        <v>52477</v>
      </c>
      <c r="M12" s="277">
        <v>52484</v>
      </c>
      <c r="N12" s="441">
        <f t="shared" si="3"/>
        <v>-7</v>
      </c>
      <c r="O12" s="441">
        <f t="shared" si="4"/>
        <v>-7000</v>
      </c>
      <c r="P12" s="462">
        <f t="shared" si="5"/>
        <v>-0.007</v>
      </c>
      <c r="Q12" s="447"/>
    </row>
    <row r="13" spans="1:17" ht="24" customHeight="1">
      <c r="A13" s="255">
        <v>4</v>
      </c>
      <c r="B13" s="257" t="s">
        <v>213</v>
      </c>
      <c r="C13" s="397">
        <v>4864918</v>
      </c>
      <c r="D13" s="259" t="s">
        <v>12</v>
      </c>
      <c r="E13" s="258" t="s">
        <v>339</v>
      </c>
      <c r="F13" s="259">
        <v>400</v>
      </c>
      <c r="G13" s="439">
        <v>155</v>
      </c>
      <c r="H13" s="277">
        <v>151</v>
      </c>
      <c r="I13" s="441">
        <f t="shared" si="0"/>
        <v>4</v>
      </c>
      <c r="J13" s="441">
        <f t="shared" si="1"/>
        <v>1600</v>
      </c>
      <c r="K13" s="773">
        <f t="shared" si="2"/>
        <v>0.0016</v>
      </c>
      <c r="L13" s="439">
        <v>12771</v>
      </c>
      <c r="M13" s="277">
        <v>12034</v>
      </c>
      <c r="N13" s="441">
        <f t="shared" si="3"/>
        <v>737</v>
      </c>
      <c r="O13" s="441">
        <f t="shared" si="4"/>
        <v>294800</v>
      </c>
      <c r="P13" s="462">
        <f t="shared" si="5"/>
        <v>0.2948</v>
      </c>
      <c r="Q13" s="447"/>
    </row>
    <row r="14" spans="1:17" ht="24" customHeight="1">
      <c r="A14" s="255">
        <v>5</v>
      </c>
      <c r="B14" s="257" t="s">
        <v>397</v>
      </c>
      <c r="C14" s="397">
        <v>4864894</v>
      </c>
      <c r="D14" s="259" t="s">
        <v>12</v>
      </c>
      <c r="E14" s="258" t="s">
        <v>339</v>
      </c>
      <c r="F14" s="259">
        <v>800</v>
      </c>
      <c r="G14" s="439">
        <v>999987</v>
      </c>
      <c r="H14" s="277">
        <v>1000000</v>
      </c>
      <c r="I14" s="441">
        <f>G14-H14</f>
        <v>-13</v>
      </c>
      <c r="J14" s="441">
        <f>$F14*I14</f>
        <v>-10400</v>
      </c>
      <c r="K14" s="773">
        <f>J14/1000000</f>
        <v>-0.0104</v>
      </c>
      <c r="L14" s="439">
        <v>353</v>
      </c>
      <c r="M14" s="277">
        <v>320</v>
      </c>
      <c r="N14" s="441">
        <f>L14-M14</f>
        <v>33</v>
      </c>
      <c r="O14" s="441">
        <f>$F14*N14</f>
        <v>26400</v>
      </c>
      <c r="P14" s="462">
        <f>O14/1000000</f>
        <v>0.0264</v>
      </c>
      <c r="Q14" s="447"/>
    </row>
    <row r="15" spans="1:17" ht="24" customHeight="1">
      <c r="A15" s="255">
        <v>6</v>
      </c>
      <c r="B15" s="257" t="s">
        <v>396</v>
      </c>
      <c r="C15" s="397">
        <v>5128425</v>
      </c>
      <c r="D15" s="259" t="s">
        <v>12</v>
      </c>
      <c r="E15" s="258" t="s">
        <v>339</v>
      </c>
      <c r="F15" s="259">
        <v>400</v>
      </c>
      <c r="G15" s="439">
        <v>293</v>
      </c>
      <c r="H15" s="277">
        <v>1022</v>
      </c>
      <c r="I15" s="441">
        <f t="shared" si="0"/>
        <v>-729</v>
      </c>
      <c r="J15" s="441">
        <f t="shared" si="1"/>
        <v>-291600</v>
      </c>
      <c r="K15" s="773">
        <f t="shared" si="2"/>
        <v>-0.2916</v>
      </c>
      <c r="L15" s="439">
        <v>1002699</v>
      </c>
      <c r="M15" s="277">
        <v>999474</v>
      </c>
      <c r="N15" s="441">
        <f t="shared" si="3"/>
        <v>3225</v>
      </c>
      <c r="O15" s="441">
        <f t="shared" si="4"/>
        <v>1290000</v>
      </c>
      <c r="P15" s="462">
        <f t="shared" si="5"/>
        <v>1.29</v>
      </c>
      <c r="Q15" s="447"/>
    </row>
    <row r="16" spans="1:17" ht="24" customHeight="1">
      <c r="A16" s="631" t="s">
        <v>214</v>
      </c>
      <c r="B16" s="257"/>
      <c r="C16" s="397"/>
      <c r="D16" s="259"/>
      <c r="E16" s="257"/>
      <c r="F16" s="259"/>
      <c r="G16" s="632"/>
      <c r="H16" s="637"/>
      <c r="I16" s="441"/>
      <c r="J16" s="441"/>
      <c r="K16" s="461"/>
      <c r="L16" s="632"/>
      <c r="M16" s="637"/>
      <c r="N16" s="441"/>
      <c r="O16" s="441"/>
      <c r="P16" s="462"/>
      <c r="Q16" s="447"/>
    </row>
    <row r="17" spans="1:17" ht="24" customHeight="1">
      <c r="A17" s="255">
        <v>7</v>
      </c>
      <c r="B17" s="257" t="s">
        <v>231</v>
      </c>
      <c r="C17" s="397">
        <v>4864804</v>
      </c>
      <c r="D17" s="259" t="s">
        <v>12</v>
      </c>
      <c r="E17" s="258" t="s">
        <v>339</v>
      </c>
      <c r="F17" s="259">
        <v>200</v>
      </c>
      <c r="G17" s="439">
        <v>997664</v>
      </c>
      <c r="H17" s="277">
        <v>997570</v>
      </c>
      <c r="I17" s="441">
        <f>G17-H17</f>
        <v>94</v>
      </c>
      <c r="J17" s="441">
        <f>$F17*I17</f>
        <v>18800</v>
      </c>
      <c r="K17" s="461">
        <f>J17/1000000</f>
        <v>0.0188</v>
      </c>
      <c r="L17" s="439">
        <v>4084</v>
      </c>
      <c r="M17" s="277">
        <v>3585</v>
      </c>
      <c r="N17" s="441">
        <f>L17-M17</f>
        <v>499</v>
      </c>
      <c r="O17" s="441">
        <f>$F17*N17</f>
        <v>99800</v>
      </c>
      <c r="P17" s="462">
        <f>O17/1000000</f>
        <v>0.0998</v>
      </c>
      <c r="Q17" s="447"/>
    </row>
    <row r="18" spans="1:17" ht="24" customHeight="1">
      <c r="A18" s="255">
        <v>8</v>
      </c>
      <c r="B18" s="257" t="s">
        <v>230</v>
      </c>
      <c r="C18" s="397">
        <v>4864845</v>
      </c>
      <c r="D18" s="259" t="s">
        <v>12</v>
      </c>
      <c r="E18" s="258" t="s">
        <v>339</v>
      </c>
      <c r="F18" s="259">
        <v>1000</v>
      </c>
      <c r="G18" s="439">
        <v>1030</v>
      </c>
      <c r="H18" s="277">
        <v>1021</v>
      </c>
      <c r="I18" s="441">
        <f>G18-H18</f>
        <v>9</v>
      </c>
      <c r="J18" s="441">
        <f>$F18*I18</f>
        <v>9000</v>
      </c>
      <c r="K18" s="461">
        <f>J18/1000000</f>
        <v>0.009</v>
      </c>
      <c r="L18" s="439">
        <v>998679</v>
      </c>
      <c r="M18" s="277">
        <v>998670</v>
      </c>
      <c r="N18" s="441">
        <f>L18-M18</f>
        <v>9</v>
      </c>
      <c r="O18" s="441">
        <f>$F18*N18</f>
        <v>9000</v>
      </c>
      <c r="P18" s="462">
        <f>O18/1000000</f>
        <v>0.009</v>
      </c>
      <c r="Q18" s="447"/>
    </row>
    <row r="19" spans="1:17" ht="24" customHeight="1">
      <c r="A19" s="256"/>
      <c r="B19" s="633" t="s">
        <v>225</v>
      </c>
      <c r="C19" s="634"/>
      <c r="D19" s="259"/>
      <c r="E19" s="257"/>
      <c r="F19" s="271"/>
      <c r="G19" s="385"/>
      <c r="H19" s="384"/>
      <c r="I19" s="384"/>
      <c r="J19" s="384"/>
      <c r="K19" s="773">
        <f>SUM(K10:K18)</f>
        <v>-0.25200000000000006</v>
      </c>
      <c r="L19" s="636"/>
      <c r="M19" s="637"/>
      <c r="N19" s="637"/>
      <c r="O19" s="637"/>
      <c r="P19" s="638">
        <f>SUM(P10:P18)</f>
        <v>2.05</v>
      </c>
      <c r="Q19" s="447"/>
    </row>
    <row r="20" spans="1:17" ht="24" customHeight="1">
      <c r="A20" s="256"/>
      <c r="B20" s="146"/>
      <c r="C20" s="634"/>
      <c r="D20" s="259"/>
      <c r="E20" s="257"/>
      <c r="F20" s="271"/>
      <c r="G20" s="385"/>
      <c r="H20" s="384"/>
      <c r="I20" s="384"/>
      <c r="J20" s="384"/>
      <c r="K20" s="639"/>
      <c r="L20" s="385"/>
      <c r="M20" s="384"/>
      <c r="N20" s="384"/>
      <c r="O20" s="384"/>
      <c r="P20" s="640"/>
      <c r="Q20" s="447"/>
    </row>
    <row r="21" spans="1:17" ht="24" customHeight="1">
      <c r="A21" s="631" t="s">
        <v>215</v>
      </c>
      <c r="B21" s="83"/>
      <c r="C21" s="641"/>
      <c r="D21" s="271"/>
      <c r="E21" s="83"/>
      <c r="F21" s="271"/>
      <c r="G21" s="385"/>
      <c r="H21" s="384"/>
      <c r="I21" s="384"/>
      <c r="J21" s="384"/>
      <c r="K21" s="628"/>
      <c r="L21" s="385"/>
      <c r="M21" s="384"/>
      <c r="N21" s="384"/>
      <c r="O21" s="384"/>
      <c r="P21" s="629"/>
      <c r="Q21" s="447"/>
    </row>
    <row r="22" spans="1:17" ht="24" customHeight="1">
      <c r="A22" s="256"/>
      <c r="B22" s="83"/>
      <c r="C22" s="641"/>
      <c r="D22" s="271"/>
      <c r="E22" s="83"/>
      <c r="F22" s="271"/>
      <c r="G22" s="385"/>
      <c r="H22" s="384"/>
      <c r="I22" s="384"/>
      <c r="J22" s="384"/>
      <c r="K22" s="628"/>
      <c r="L22" s="385"/>
      <c r="M22" s="384"/>
      <c r="N22" s="384"/>
      <c r="O22" s="384"/>
      <c r="P22" s="629"/>
      <c r="Q22" s="447"/>
    </row>
    <row r="23" spans="1:17" ht="24" customHeight="1">
      <c r="A23" s="255">
        <v>9</v>
      </c>
      <c r="B23" s="83" t="s">
        <v>216</v>
      </c>
      <c r="C23" s="397">
        <v>4865065</v>
      </c>
      <c r="D23" s="271" t="s">
        <v>12</v>
      </c>
      <c r="E23" s="258" t="s">
        <v>339</v>
      </c>
      <c r="F23" s="259">
        <v>100</v>
      </c>
      <c r="G23" s="439">
        <v>3437</v>
      </c>
      <c r="H23" s="277">
        <v>3437</v>
      </c>
      <c r="I23" s="441">
        <f aca="true" t="shared" si="6" ref="I23:I29">G23-H23</f>
        <v>0</v>
      </c>
      <c r="J23" s="441">
        <f aca="true" t="shared" si="7" ref="J23:J29">$F23*I23</f>
        <v>0</v>
      </c>
      <c r="K23" s="461">
        <f aca="true" t="shared" si="8" ref="K23:K29">J23/1000000</f>
        <v>0</v>
      </c>
      <c r="L23" s="439">
        <v>34489</v>
      </c>
      <c r="M23" s="277">
        <v>34489</v>
      </c>
      <c r="N23" s="441">
        <f aca="true" t="shared" si="9" ref="N23:N29">L23-M23</f>
        <v>0</v>
      </c>
      <c r="O23" s="441">
        <f aca="true" t="shared" si="10" ref="O23:O29">$F23*N23</f>
        <v>0</v>
      </c>
      <c r="P23" s="462">
        <f aca="true" t="shared" si="11" ref="P23:P29">O23/1000000</f>
        <v>0</v>
      </c>
      <c r="Q23" s="447"/>
    </row>
    <row r="24" spans="1:17" ht="24" customHeight="1">
      <c r="A24" s="255">
        <v>10</v>
      </c>
      <c r="B24" s="83" t="s">
        <v>217</v>
      </c>
      <c r="C24" s="397">
        <v>4865066</v>
      </c>
      <c r="D24" s="271" t="s">
        <v>12</v>
      </c>
      <c r="E24" s="258" t="s">
        <v>339</v>
      </c>
      <c r="F24" s="259">
        <v>100</v>
      </c>
      <c r="G24" s="439">
        <v>62565</v>
      </c>
      <c r="H24" s="277">
        <v>61098</v>
      </c>
      <c r="I24" s="441">
        <f t="shared" si="6"/>
        <v>1467</v>
      </c>
      <c r="J24" s="441">
        <f t="shared" si="7"/>
        <v>146700</v>
      </c>
      <c r="K24" s="461">
        <f t="shared" si="8"/>
        <v>0.1467</v>
      </c>
      <c r="L24" s="439">
        <v>95734</v>
      </c>
      <c r="M24" s="277">
        <v>95540</v>
      </c>
      <c r="N24" s="441">
        <f t="shared" si="9"/>
        <v>194</v>
      </c>
      <c r="O24" s="441">
        <f t="shared" si="10"/>
        <v>19400</v>
      </c>
      <c r="P24" s="462">
        <f t="shared" si="11"/>
        <v>0.0194</v>
      </c>
      <c r="Q24" s="447"/>
    </row>
    <row r="25" spans="1:17" ht="24" customHeight="1">
      <c r="A25" s="255">
        <v>11</v>
      </c>
      <c r="B25" s="83" t="s">
        <v>218</v>
      </c>
      <c r="C25" s="397">
        <v>4865067</v>
      </c>
      <c r="D25" s="271" t="s">
        <v>12</v>
      </c>
      <c r="E25" s="258" t="s">
        <v>339</v>
      </c>
      <c r="F25" s="259">
        <v>100</v>
      </c>
      <c r="G25" s="439">
        <v>78238</v>
      </c>
      <c r="H25" s="277">
        <v>78238</v>
      </c>
      <c r="I25" s="441">
        <f t="shared" si="6"/>
        <v>0</v>
      </c>
      <c r="J25" s="441">
        <f t="shared" si="7"/>
        <v>0</v>
      </c>
      <c r="K25" s="461">
        <f t="shared" si="8"/>
        <v>0</v>
      </c>
      <c r="L25" s="439">
        <v>18233</v>
      </c>
      <c r="M25" s="277">
        <v>18220</v>
      </c>
      <c r="N25" s="441">
        <f t="shared" si="9"/>
        <v>13</v>
      </c>
      <c r="O25" s="441">
        <f t="shared" si="10"/>
        <v>1300</v>
      </c>
      <c r="P25" s="462">
        <f t="shared" si="11"/>
        <v>0.0013</v>
      </c>
      <c r="Q25" s="447"/>
    </row>
    <row r="26" spans="1:17" ht="24" customHeight="1">
      <c r="A26" s="255">
        <v>12</v>
      </c>
      <c r="B26" s="83" t="s">
        <v>219</v>
      </c>
      <c r="C26" s="397">
        <v>4865078</v>
      </c>
      <c r="D26" s="271" t="s">
        <v>12</v>
      </c>
      <c r="E26" s="258" t="s">
        <v>339</v>
      </c>
      <c r="F26" s="259">
        <v>100</v>
      </c>
      <c r="G26" s="439">
        <v>66177</v>
      </c>
      <c r="H26" s="277">
        <v>65912</v>
      </c>
      <c r="I26" s="441">
        <f t="shared" si="6"/>
        <v>265</v>
      </c>
      <c r="J26" s="441">
        <f t="shared" si="7"/>
        <v>26500</v>
      </c>
      <c r="K26" s="461">
        <f t="shared" si="8"/>
        <v>0.0265</v>
      </c>
      <c r="L26" s="439">
        <v>121863</v>
      </c>
      <c r="M26" s="277">
        <v>121503</v>
      </c>
      <c r="N26" s="441">
        <f t="shared" si="9"/>
        <v>360</v>
      </c>
      <c r="O26" s="441">
        <f t="shared" si="10"/>
        <v>36000</v>
      </c>
      <c r="P26" s="462">
        <f t="shared" si="11"/>
        <v>0.036</v>
      </c>
      <c r="Q26" s="447"/>
    </row>
    <row r="27" spans="1:17" ht="19.5" customHeight="1">
      <c r="A27" s="255">
        <v>13</v>
      </c>
      <c r="B27" s="83" t="s">
        <v>219</v>
      </c>
      <c r="C27" s="491">
        <v>4902599</v>
      </c>
      <c r="D27" s="738" t="s">
        <v>12</v>
      </c>
      <c r="E27" s="258" t="s">
        <v>339</v>
      </c>
      <c r="F27" s="739">
        <v>1000</v>
      </c>
      <c r="G27" s="439">
        <v>0</v>
      </c>
      <c r="H27" s="277">
        <v>0</v>
      </c>
      <c r="I27" s="441">
        <f t="shared" si="6"/>
        <v>0</v>
      </c>
      <c r="J27" s="441">
        <f t="shared" si="7"/>
        <v>0</v>
      </c>
      <c r="K27" s="461">
        <f t="shared" si="8"/>
        <v>0</v>
      </c>
      <c r="L27" s="439">
        <v>0</v>
      </c>
      <c r="M27" s="277">
        <v>0</v>
      </c>
      <c r="N27" s="441">
        <f t="shared" si="9"/>
        <v>0</v>
      </c>
      <c r="O27" s="441">
        <f t="shared" si="10"/>
        <v>0</v>
      </c>
      <c r="P27" s="462">
        <f t="shared" si="11"/>
        <v>0</v>
      </c>
      <c r="Q27" s="464"/>
    </row>
    <row r="28" spans="1:17" ht="24" customHeight="1">
      <c r="A28" s="255">
        <v>14</v>
      </c>
      <c r="B28" s="83" t="s">
        <v>220</v>
      </c>
      <c r="C28" s="397">
        <v>4902552</v>
      </c>
      <c r="D28" s="271" t="s">
        <v>12</v>
      </c>
      <c r="E28" s="258" t="s">
        <v>339</v>
      </c>
      <c r="F28" s="740">
        <v>75</v>
      </c>
      <c r="G28" s="439">
        <v>647</v>
      </c>
      <c r="H28" s="277">
        <v>632</v>
      </c>
      <c r="I28" s="441">
        <f>G28-H28</f>
        <v>15</v>
      </c>
      <c r="J28" s="441">
        <f t="shared" si="7"/>
        <v>1125</v>
      </c>
      <c r="K28" s="461">
        <f t="shared" si="8"/>
        <v>0.001125</v>
      </c>
      <c r="L28" s="439">
        <v>1646</v>
      </c>
      <c r="M28" s="277">
        <v>1578</v>
      </c>
      <c r="N28" s="441">
        <f>L28-M28</f>
        <v>68</v>
      </c>
      <c r="O28" s="441">
        <f t="shared" si="10"/>
        <v>5100</v>
      </c>
      <c r="P28" s="462">
        <f t="shared" si="11"/>
        <v>0.0051</v>
      </c>
      <c r="Q28" s="447"/>
    </row>
    <row r="29" spans="1:17" ht="24" customHeight="1">
      <c r="A29" s="255">
        <v>15</v>
      </c>
      <c r="B29" s="83" t="s">
        <v>220</v>
      </c>
      <c r="C29" s="397">
        <v>4865075</v>
      </c>
      <c r="D29" s="271" t="s">
        <v>12</v>
      </c>
      <c r="E29" s="258" t="s">
        <v>339</v>
      </c>
      <c r="F29" s="259">
        <v>100</v>
      </c>
      <c r="G29" s="439">
        <v>10282</v>
      </c>
      <c r="H29" s="277">
        <v>10282</v>
      </c>
      <c r="I29" s="441">
        <f t="shared" si="6"/>
        <v>0</v>
      </c>
      <c r="J29" s="441">
        <f t="shared" si="7"/>
        <v>0</v>
      </c>
      <c r="K29" s="461">
        <f t="shared" si="8"/>
        <v>0</v>
      </c>
      <c r="L29" s="439">
        <v>4260</v>
      </c>
      <c r="M29" s="277">
        <v>4260</v>
      </c>
      <c r="N29" s="441">
        <f t="shared" si="9"/>
        <v>0</v>
      </c>
      <c r="O29" s="441">
        <f t="shared" si="10"/>
        <v>0</v>
      </c>
      <c r="P29" s="462">
        <f t="shared" si="11"/>
        <v>0</v>
      </c>
      <c r="Q29" s="457"/>
    </row>
    <row r="30" spans="1:17" ht="24" customHeight="1">
      <c r="A30" s="631" t="s">
        <v>221</v>
      </c>
      <c r="B30" s="146"/>
      <c r="C30" s="642"/>
      <c r="D30" s="146"/>
      <c r="E30" s="83"/>
      <c r="F30" s="259"/>
      <c r="G30" s="632"/>
      <c r="H30" s="637"/>
      <c r="I30" s="441"/>
      <c r="J30" s="441"/>
      <c r="K30" s="643">
        <f>SUM(K23:K29)</f>
        <v>0.17432499999999998</v>
      </c>
      <c r="L30" s="632"/>
      <c r="M30" s="637"/>
      <c r="N30" s="441"/>
      <c r="O30" s="441"/>
      <c r="P30" s="644">
        <f>SUM(P23:P29)</f>
        <v>0.0618</v>
      </c>
      <c r="Q30" s="447"/>
    </row>
    <row r="31" spans="1:17" ht="24" customHeight="1">
      <c r="A31" s="399" t="s">
        <v>227</v>
      </c>
      <c r="B31" s="146"/>
      <c r="C31" s="642"/>
      <c r="D31" s="146"/>
      <c r="E31" s="83"/>
      <c r="F31" s="259"/>
      <c r="G31" s="632"/>
      <c r="H31" s="637"/>
      <c r="I31" s="441"/>
      <c r="J31" s="441"/>
      <c r="K31" s="643"/>
      <c r="L31" s="632"/>
      <c r="M31" s="637"/>
      <c r="N31" s="441"/>
      <c r="O31" s="441"/>
      <c r="P31" s="644"/>
      <c r="Q31" s="447"/>
    </row>
    <row r="32" spans="1:17" ht="24" customHeight="1">
      <c r="A32" s="627" t="s">
        <v>222</v>
      </c>
      <c r="B32" s="83"/>
      <c r="C32" s="511"/>
      <c r="D32" s="83"/>
      <c r="E32" s="83"/>
      <c r="F32" s="271"/>
      <c r="G32" s="632"/>
      <c r="H32" s="637"/>
      <c r="I32" s="441"/>
      <c r="J32" s="441"/>
      <c r="K32" s="461"/>
      <c r="L32" s="632"/>
      <c r="M32" s="637"/>
      <c r="N32" s="441"/>
      <c r="O32" s="441"/>
      <c r="P32" s="462"/>
      <c r="Q32" s="447"/>
    </row>
    <row r="33" spans="1:17" ht="24" customHeight="1">
      <c r="A33" s="255">
        <v>16</v>
      </c>
      <c r="B33" s="645" t="s">
        <v>223</v>
      </c>
      <c r="C33" s="642">
        <v>4902545</v>
      </c>
      <c r="D33" s="259" t="s">
        <v>12</v>
      </c>
      <c r="E33" s="258" t="s">
        <v>339</v>
      </c>
      <c r="F33" s="259">
        <v>50</v>
      </c>
      <c r="G33" s="439">
        <v>0</v>
      </c>
      <c r="H33" s="277">
        <v>0</v>
      </c>
      <c r="I33" s="441">
        <f>G33-H33</f>
        <v>0</v>
      </c>
      <c r="J33" s="441">
        <f>$F33*I33</f>
        <v>0</v>
      </c>
      <c r="K33" s="461">
        <f>J33/1000000</f>
        <v>0</v>
      </c>
      <c r="L33" s="439">
        <v>0</v>
      </c>
      <c r="M33" s="277">
        <v>0</v>
      </c>
      <c r="N33" s="441">
        <f>L33-M33</f>
        <v>0</v>
      </c>
      <c r="O33" s="441">
        <f>$F33*N33</f>
        <v>0</v>
      </c>
      <c r="P33" s="462">
        <f>O33/1000000</f>
        <v>0</v>
      </c>
      <c r="Q33" s="447"/>
    </row>
    <row r="34" spans="1:17" ht="24" customHeight="1">
      <c r="A34" s="631" t="s">
        <v>224</v>
      </c>
      <c r="B34" s="146"/>
      <c r="C34" s="646"/>
      <c r="D34" s="645"/>
      <c r="E34" s="83"/>
      <c r="F34" s="259"/>
      <c r="G34" s="99"/>
      <c r="H34" s="102"/>
      <c r="I34" s="384"/>
      <c r="J34" s="384"/>
      <c r="K34" s="635">
        <f>SUM(K33)</f>
        <v>0</v>
      </c>
      <c r="L34" s="385"/>
      <c r="M34" s="384"/>
      <c r="N34" s="384"/>
      <c r="O34" s="384"/>
      <c r="P34" s="638">
        <f>SUM(P33)</f>
        <v>0</v>
      </c>
      <c r="Q34" s="447"/>
    </row>
    <row r="35" spans="1:17" ht="19.5" customHeight="1" thickBot="1">
      <c r="A35" s="67"/>
      <c r="B35" s="68"/>
      <c r="C35" s="69"/>
      <c r="D35" s="70"/>
      <c r="E35" s="71"/>
      <c r="F35" s="71"/>
      <c r="G35" s="72"/>
      <c r="H35" s="766"/>
      <c r="I35" s="495"/>
      <c r="J35" s="495"/>
      <c r="K35" s="647"/>
      <c r="L35" s="648"/>
      <c r="M35" s="495"/>
      <c r="N35" s="495"/>
      <c r="O35" s="495"/>
      <c r="P35" s="649"/>
      <c r="Q35" s="544"/>
    </row>
    <row r="36" spans="1:16" ht="13.5" thickTop="1">
      <c r="A36" s="66"/>
      <c r="B36" s="74"/>
      <c r="C36" s="58"/>
      <c r="D36" s="60"/>
      <c r="E36" s="59"/>
      <c r="F36" s="59"/>
      <c r="G36" s="75"/>
      <c r="H36" s="603"/>
      <c r="I36" s="384"/>
      <c r="J36" s="384"/>
      <c r="K36" s="628"/>
      <c r="L36" s="603"/>
      <c r="M36" s="603"/>
      <c r="N36" s="384"/>
      <c r="O36" s="384"/>
      <c r="P36" s="650"/>
    </row>
    <row r="37" spans="1:16" ht="12.75">
      <c r="A37" s="66"/>
      <c r="B37" s="74"/>
      <c r="C37" s="58"/>
      <c r="D37" s="60"/>
      <c r="E37" s="59"/>
      <c r="F37" s="59"/>
      <c r="G37" s="75"/>
      <c r="H37" s="603"/>
      <c r="I37" s="384"/>
      <c r="J37" s="384"/>
      <c r="K37" s="628"/>
      <c r="L37" s="603"/>
      <c r="M37" s="603"/>
      <c r="N37" s="384"/>
      <c r="O37" s="384"/>
      <c r="P37" s="650"/>
    </row>
    <row r="38" spans="1:16" ht="12.75">
      <c r="A38" s="603"/>
      <c r="B38" s="489"/>
      <c r="C38" s="489"/>
      <c r="D38" s="489"/>
      <c r="E38" s="489"/>
      <c r="F38" s="489"/>
      <c r="G38" s="489"/>
      <c r="H38" s="489"/>
      <c r="I38" s="489"/>
      <c r="J38" s="489"/>
      <c r="K38" s="651"/>
      <c r="L38" s="489"/>
      <c r="M38" s="489"/>
      <c r="N38" s="489"/>
      <c r="O38" s="489"/>
      <c r="P38" s="652"/>
    </row>
    <row r="39" spans="1:16" ht="20.25">
      <c r="A39" s="162"/>
      <c r="B39" s="633" t="s">
        <v>221</v>
      </c>
      <c r="C39" s="653"/>
      <c r="D39" s="653"/>
      <c r="E39" s="653"/>
      <c r="F39" s="653"/>
      <c r="G39" s="653"/>
      <c r="H39" s="653"/>
      <c r="I39" s="653"/>
      <c r="J39" s="653"/>
      <c r="K39" s="635">
        <f>K30-K34</f>
        <v>0.17432499999999998</v>
      </c>
      <c r="L39" s="654"/>
      <c r="M39" s="654"/>
      <c r="N39" s="654"/>
      <c r="O39" s="654"/>
      <c r="P39" s="655">
        <f>P30-P34</f>
        <v>0.0618</v>
      </c>
    </row>
    <row r="40" spans="1:16" ht="20.25">
      <c r="A40" s="91"/>
      <c r="B40" s="633" t="s">
        <v>225</v>
      </c>
      <c r="C40" s="641"/>
      <c r="D40" s="641"/>
      <c r="E40" s="641"/>
      <c r="F40" s="641"/>
      <c r="G40" s="641"/>
      <c r="H40" s="641"/>
      <c r="I40" s="641"/>
      <c r="J40" s="641"/>
      <c r="K40" s="635">
        <f>K19</f>
        <v>-0.25200000000000006</v>
      </c>
      <c r="L40" s="654"/>
      <c r="M40" s="654"/>
      <c r="N40" s="654"/>
      <c r="O40" s="654"/>
      <c r="P40" s="655">
        <f>P19</f>
        <v>2.05</v>
      </c>
    </row>
    <row r="41" spans="1:16" ht="18">
      <c r="A41" s="91"/>
      <c r="B41" s="83"/>
      <c r="C41" s="87"/>
      <c r="D41" s="87"/>
      <c r="E41" s="87"/>
      <c r="F41" s="87"/>
      <c r="G41" s="87"/>
      <c r="H41" s="87"/>
      <c r="I41" s="87"/>
      <c r="J41" s="87"/>
      <c r="K41" s="656"/>
      <c r="L41" s="657"/>
      <c r="M41" s="657"/>
      <c r="N41" s="657"/>
      <c r="O41" s="657"/>
      <c r="P41" s="658"/>
    </row>
    <row r="42" spans="1:16" ht="3" customHeight="1">
      <c r="A42" s="91"/>
      <c r="B42" s="83"/>
      <c r="C42" s="87"/>
      <c r="D42" s="87"/>
      <c r="E42" s="87"/>
      <c r="F42" s="87"/>
      <c r="G42" s="87"/>
      <c r="H42" s="87"/>
      <c r="I42" s="87"/>
      <c r="J42" s="87"/>
      <c r="K42" s="656"/>
      <c r="L42" s="657"/>
      <c r="M42" s="657"/>
      <c r="N42" s="657"/>
      <c r="O42" s="657"/>
      <c r="P42" s="658"/>
    </row>
    <row r="43" spans="1:16" ht="23.25">
      <c r="A43" s="91"/>
      <c r="B43" s="381" t="s">
        <v>228</v>
      </c>
      <c r="C43" s="659"/>
      <c r="D43" s="3"/>
      <c r="E43" s="3"/>
      <c r="F43" s="3"/>
      <c r="G43" s="3"/>
      <c r="H43" s="3"/>
      <c r="I43" s="3"/>
      <c r="J43" s="3"/>
      <c r="K43" s="660">
        <f>SUM(K39:K42)</f>
        <v>-0.07767500000000008</v>
      </c>
      <c r="L43" s="661"/>
      <c r="M43" s="661"/>
      <c r="N43" s="661"/>
      <c r="O43" s="661"/>
      <c r="P43" s="662">
        <f>SUM(P39:P42)</f>
        <v>2.1117999999999997</v>
      </c>
    </row>
    <row r="44" ht="12.75">
      <c r="K44" s="663"/>
    </row>
    <row r="45" ht="13.5" thickBot="1">
      <c r="K45" s="663"/>
    </row>
    <row r="46" spans="1:17" ht="12.75">
      <c r="A46" s="550"/>
      <c r="B46" s="551"/>
      <c r="C46" s="551"/>
      <c r="D46" s="551"/>
      <c r="E46" s="551"/>
      <c r="F46" s="551"/>
      <c r="G46" s="551"/>
      <c r="H46" s="545"/>
      <c r="I46" s="545"/>
      <c r="J46" s="545"/>
      <c r="K46" s="545"/>
      <c r="L46" s="545"/>
      <c r="M46" s="545"/>
      <c r="N46" s="545"/>
      <c r="O46" s="545"/>
      <c r="P46" s="545"/>
      <c r="Q46" s="546"/>
    </row>
    <row r="47" spans="1:17" ht="23.25">
      <c r="A47" s="552" t="s">
        <v>320</v>
      </c>
      <c r="B47" s="553"/>
      <c r="C47" s="553"/>
      <c r="D47" s="553"/>
      <c r="E47" s="553"/>
      <c r="F47" s="553"/>
      <c r="G47" s="553"/>
      <c r="H47" s="481"/>
      <c r="I47" s="481"/>
      <c r="J47" s="481"/>
      <c r="K47" s="481"/>
      <c r="L47" s="481"/>
      <c r="M47" s="481"/>
      <c r="N47" s="481"/>
      <c r="O47" s="481"/>
      <c r="P47" s="481"/>
      <c r="Q47" s="547"/>
    </row>
    <row r="48" spans="1:17" ht="12.75">
      <c r="A48" s="554"/>
      <c r="B48" s="553"/>
      <c r="C48" s="553"/>
      <c r="D48" s="553"/>
      <c r="E48" s="553"/>
      <c r="F48" s="553"/>
      <c r="G48" s="553"/>
      <c r="H48" s="481"/>
      <c r="I48" s="481"/>
      <c r="J48" s="481"/>
      <c r="K48" s="481"/>
      <c r="L48" s="481"/>
      <c r="M48" s="481"/>
      <c r="N48" s="481"/>
      <c r="O48" s="481"/>
      <c r="P48" s="481"/>
      <c r="Q48" s="547"/>
    </row>
    <row r="49" spans="1:17" ht="18">
      <c r="A49" s="555"/>
      <c r="B49" s="556"/>
      <c r="C49" s="556"/>
      <c r="D49" s="556"/>
      <c r="E49" s="556"/>
      <c r="F49" s="556"/>
      <c r="G49" s="556"/>
      <c r="H49" s="481"/>
      <c r="I49" s="481"/>
      <c r="J49" s="543"/>
      <c r="K49" s="664" t="s">
        <v>332</v>
      </c>
      <c r="L49" s="481"/>
      <c r="M49" s="481"/>
      <c r="N49" s="481"/>
      <c r="O49" s="481"/>
      <c r="P49" s="665" t="s">
        <v>333</v>
      </c>
      <c r="Q49" s="547"/>
    </row>
    <row r="50" spans="1:17" ht="12.75">
      <c r="A50" s="558"/>
      <c r="B50" s="91"/>
      <c r="C50" s="91"/>
      <c r="D50" s="91"/>
      <c r="E50" s="91"/>
      <c r="F50" s="91"/>
      <c r="G50" s="91"/>
      <c r="H50" s="481"/>
      <c r="I50" s="481"/>
      <c r="J50" s="481"/>
      <c r="K50" s="481"/>
      <c r="L50" s="481"/>
      <c r="M50" s="481"/>
      <c r="N50" s="481"/>
      <c r="O50" s="481"/>
      <c r="P50" s="481"/>
      <c r="Q50" s="547"/>
    </row>
    <row r="51" spans="1:17" ht="12.75">
      <c r="A51" s="558"/>
      <c r="B51" s="91"/>
      <c r="C51" s="91"/>
      <c r="D51" s="91"/>
      <c r="E51" s="91"/>
      <c r="F51" s="91"/>
      <c r="G51" s="91"/>
      <c r="H51" s="481"/>
      <c r="I51" s="481"/>
      <c r="J51" s="481"/>
      <c r="K51" s="481"/>
      <c r="L51" s="481"/>
      <c r="M51" s="481"/>
      <c r="N51" s="481"/>
      <c r="O51" s="481"/>
      <c r="P51" s="481"/>
      <c r="Q51" s="547"/>
    </row>
    <row r="52" spans="1:17" ht="23.25">
      <c r="A52" s="552" t="s">
        <v>323</v>
      </c>
      <c r="B52" s="560"/>
      <c r="C52" s="560"/>
      <c r="D52" s="561"/>
      <c r="E52" s="561"/>
      <c r="F52" s="562"/>
      <c r="G52" s="561"/>
      <c r="H52" s="481"/>
      <c r="I52" s="481"/>
      <c r="J52" s="481"/>
      <c r="K52" s="666">
        <f>K43</f>
        <v>-0.07767500000000008</v>
      </c>
      <c r="L52" s="556" t="s">
        <v>321</v>
      </c>
      <c r="M52" s="481"/>
      <c r="N52" s="481"/>
      <c r="O52" s="481"/>
      <c r="P52" s="666">
        <f>P43</f>
        <v>2.1117999999999997</v>
      </c>
      <c r="Q52" s="667" t="s">
        <v>321</v>
      </c>
    </row>
    <row r="53" spans="1:17" ht="23.25">
      <c r="A53" s="668"/>
      <c r="B53" s="566"/>
      <c r="C53" s="566"/>
      <c r="D53" s="553"/>
      <c r="E53" s="553"/>
      <c r="F53" s="567"/>
      <c r="G53" s="553"/>
      <c r="H53" s="481"/>
      <c r="I53" s="481"/>
      <c r="J53" s="481"/>
      <c r="K53" s="661"/>
      <c r="L53" s="615"/>
      <c r="M53" s="481"/>
      <c r="N53" s="481"/>
      <c r="O53" s="481"/>
      <c r="P53" s="661"/>
      <c r="Q53" s="669"/>
    </row>
    <row r="54" spans="1:17" ht="23.25">
      <c r="A54" s="670" t="s">
        <v>322</v>
      </c>
      <c r="B54" s="42"/>
      <c r="C54" s="42"/>
      <c r="D54" s="553"/>
      <c r="E54" s="553"/>
      <c r="F54" s="570"/>
      <c r="G54" s="561"/>
      <c r="H54" s="481"/>
      <c r="I54" s="481"/>
      <c r="J54" s="481"/>
      <c r="K54" s="666">
        <f>'STEPPED UP GENCO'!K43</f>
        <v>0.02007369225</v>
      </c>
      <c r="L54" s="556" t="s">
        <v>321</v>
      </c>
      <c r="M54" s="481"/>
      <c r="N54" s="481"/>
      <c r="O54" s="481"/>
      <c r="P54" s="666">
        <f>'STEPPED UP GENCO'!P43</f>
        <v>-0.0260822771</v>
      </c>
      <c r="Q54" s="667" t="s">
        <v>321</v>
      </c>
    </row>
    <row r="55" spans="1:17" ht="6.75" customHeight="1">
      <c r="A55" s="571"/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547"/>
    </row>
    <row r="56" spans="1:17" ht="6.75" customHeight="1">
      <c r="A56" s="571"/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547"/>
    </row>
    <row r="57" spans="1:17" ht="6.75" customHeight="1">
      <c r="A57" s="571"/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547"/>
    </row>
    <row r="58" spans="1:17" ht="26.25" customHeight="1">
      <c r="A58" s="571"/>
      <c r="B58" s="481"/>
      <c r="C58" s="481"/>
      <c r="D58" s="481"/>
      <c r="E58" s="481"/>
      <c r="F58" s="481"/>
      <c r="G58" s="481"/>
      <c r="H58" s="560"/>
      <c r="I58" s="560"/>
      <c r="J58" s="671" t="s">
        <v>324</v>
      </c>
      <c r="K58" s="666">
        <f>SUM(K52:K57)</f>
        <v>-0.05760130775000008</v>
      </c>
      <c r="L58" s="672" t="s">
        <v>321</v>
      </c>
      <c r="M58" s="279"/>
      <c r="N58" s="279"/>
      <c r="O58" s="279"/>
      <c r="P58" s="666">
        <f>SUM(P52:P57)</f>
        <v>2.0857177228999997</v>
      </c>
      <c r="Q58" s="672" t="s">
        <v>321</v>
      </c>
    </row>
    <row r="59" spans="1:17" ht="3" customHeight="1" thickBot="1">
      <c r="A59" s="572"/>
      <c r="B59" s="548"/>
      <c r="C59" s="548"/>
      <c r="D59" s="548"/>
      <c r="E59" s="548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  <c r="Q59" s="54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112" zoomScaleSheetLayoutView="112" zoomScalePageLayoutView="0" workbookViewId="0" topLeftCell="A1">
      <selection activeCell="M20" sqref="M20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4.140625" style="0" customWidth="1"/>
    <col min="6" max="6" width="4.8515625" style="0" customWidth="1"/>
    <col min="7" max="8" width="9.00390625" style="0" customWidth="1"/>
    <col min="9" max="9" width="5.28125" style="0" customWidth="1"/>
    <col min="10" max="10" width="6.7109375" style="0" customWidth="1"/>
    <col min="11" max="11" width="7.7109375" style="0" customWidth="1"/>
    <col min="12" max="12" width="9.140625" style="0" customWidth="1"/>
    <col min="13" max="13" width="9.7109375" style="0" customWidth="1"/>
    <col min="14" max="14" width="5.421875" style="0" customWidth="1"/>
    <col min="15" max="15" width="7.7109375" style="0" customWidth="1"/>
    <col min="17" max="17" width="7.140625" style="0" customWidth="1"/>
  </cols>
  <sheetData>
    <row r="1" spans="1:17" ht="12.75">
      <c r="A1" s="697" t="s">
        <v>232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</row>
    <row r="2" spans="1:17" ht="12.75">
      <c r="A2" s="699" t="s">
        <v>233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841" t="str">
        <f>NDPL!Q1</f>
        <v>SEPTEMBER-2018</v>
      </c>
      <c r="Q2" s="841"/>
    </row>
    <row r="3" spans="1:17" ht="12.75">
      <c r="A3" s="699" t="s">
        <v>441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</row>
    <row r="4" spans="1:17" ht="13.5" thickBot="1">
      <c r="A4" s="698"/>
      <c r="B4" s="698"/>
      <c r="C4" s="698"/>
      <c r="D4" s="698"/>
      <c r="E4" s="698"/>
      <c r="F4" s="698"/>
      <c r="G4" s="700"/>
      <c r="H4" s="700"/>
      <c r="I4" s="701" t="s">
        <v>388</v>
      </c>
      <c r="J4" s="700"/>
      <c r="K4" s="700"/>
      <c r="L4" s="700"/>
      <c r="M4" s="700"/>
      <c r="N4" s="701" t="s">
        <v>389</v>
      </c>
      <c r="O4" s="700"/>
      <c r="P4" s="700"/>
      <c r="Q4" s="698"/>
    </row>
    <row r="5" spans="1:17" s="760" customFormat="1" ht="35.25" thickBot="1" thickTop="1">
      <c r="A5" s="756" t="s">
        <v>8</v>
      </c>
      <c r="B5" s="758" t="s">
        <v>9</v>
      </c>
      <c r="C5" s="757" t="s">
        <v>1</v>
      </c>
      <c r="D5" s="757" t="s">
        <v>2</v>
      </c>
      <c r="E5" s="757" t="s">
        <v>3</v>
      </c>
      <c r="F5" s="757" t="s">
        <v>10</v>
      </c>
      <c r="G5" s="756" t="str">
        <f>NDPL!G5</f>
        <v>FINAL READING 30/09/2018</v>
      </c>
      <c r="H5" s="757" t="str">
        <f>NDPL!H5</f>
        <v>INTIAL READING 01/09/2018</v>
      </c>
      <c r="I5" s="757" t="s">
        <v>4</v>
      </c>
      <c r="J5" s="757" t="s">
        <v>5</v>
      </c>
      <c r="K5" s="757" t="s">
        <v>6</v>
      </c>
      <c r="L5" s="756" t="str">
        <f>NDPL!G5</f>
        <v>FINAL READING 30/09/2018</v>
      </c>
      <c r="M5" s="757" t="str">
        <f>NDPL!H5</f>
        <v>INTIAL READING 01/09/2018</v>
      </c>
      <c r="N5" s="757" t="s">
        <v>4</v>
      </c>
      <c r="O5" s="757" t="s">
        <v>5</v>
      </c>
      <c r="P5" s="757" t="s">
        <v>6</v>
      </c>
      <c r="Q5" s="759" t="s">
        <v>302</v>
      </c>
    </row>
    <row r="6" spans="1:17" ht="14.25" thickBot="1" thickTop="1">
      <c r="A6" s="698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</row>
    <row r="7" spans="1:17" ht="13.5" thickTop="1">
      <c r="A7" s="702" t="s">
        <v>440</v>
      </c>
      <c r="B7" s="703"/>
      <c r="C7" s="704"/>
      <c r="D7" s="704"/>
      <c r="E7" s="704"/>
      <c r="F7" s="704"/>
      <c r="G7" s="705"/>
      <c r="H7" s="706"/>
      <c r="I7" s="706"/>
      <c r="J7" s="706"/>
      <c r="K7" s="707"/>
      <c r="L7" s="708"/>
      <c r="M7" s="704"/>
      <c r="N7" s="706"/>
      <c r="O7" s="706"/>
      <c r="P7" s="709"/>
      <c r="Q7" s="710"/>
    </row>
    <row r="8" spans="1:17" ht="12.75">
      <c r="A8" s="711" t="s">
        <v>210</v>
      </c>
      <c r="B8" s="698"/>
      <c r="C8" s="698"/>
      <c r="D8" s="698"/>
      <c r="E8" s="698"/>
      <c r="F8" s="698"/>
      <c r="G8" s="712"/>
      <c r="H8" s="713"/>
      <c r="I8" s="714"/>
      <c r="J8" s="714"/>
      <c r="K8" s="715"/>
      <c r="L8" s="716"/>
      <c r="M8" s="714"/>
      <c r="N8" s="714"/>
      <c r="O8" s="714"/>
      <c r="P8" s="717"/>
      <c r="Q8" s="477"/>
    </row>
    <row r="9" spans="1:17" ht="12.75">
      <c r="A9" s="718" t="s">
        <v>442</v>
      </c>
      <c r="B9" s="698"/>
      <c r="C9" s="698"/>
      <c r="D9" s="698"/>
      <c r="E9" s="698"/>
      <c r="F9" s="698"/>
      <c r="G9" s="712"/>
      <c r="H9" s="713"/>
      <c r="I9" s="714"/>
      <c r="J9" s="714"/>
      <c r="K9" s="715"/>
      <c r="L9" s="716"/>
      <c r="M9" s="714"/>
      <c r="N9" s="714"/>
      <c r="O9" s="714"/>
      <c r="P9" s="717"/>
      <c r="Q9" s="477"/>
    </row>
    <row r="10" spans="1:17" s="443" customFormat="1" ht="12.75">
      <c r="A10" s="719">
        <v>1</v>
      </c>
      <c r="B10" s="721" t="s">
        <v>471</v>
      </c>
      <c r="C10" s="720">
        <v>4864952</v>
      </c>
      <c r="D10" s="753" t="s">
        <v>12</v>
      </c>
      <c r="E10" s="754" t="s">
        <v>339</v>
      </c>
      <c r="F10" s="720">
        <v>625</v>
      </c>
      <c r="G10" s="719">
        <v>996947</v>
      </c>
      <c r="H10" s="52">
        <v>998025</v>
      </c>
      <c r="I10" s="714">
        <f>G10-H10</f>
        <v>-1078</v>
      </c>
      <c r="J10" s="714">
        <f>$F10*I10</f>
        <v>-673750</v>
      </c>
      <c r="K10" s="755">
        <f>J10/1000000</f>
        <v>-0.67375</v>
      </c>
      <c r="L10" s="719">
        <v>999990</v>
      </c>
      <c r="M10" s="52">
        <v>999990</v>
      </c>
      <c r="N10" s="714">
        <f>L10-M10</f>
        <v>0</v>
      </c>
      <c r="O10" s="714">
        <f>$F10*N10</f>
        <v>0</v>
      </c>
      <c r="P10" s="717">
        <f>O10/1000000</f>
        <v>0</v>
      </c>
      <c r="Q10" s="477"/>
    </row>
    <row r="11" spans="1:17" s="443" customFormat="1" ht="12.75">
      <c r="A11" s="719">
        <v>2</v>
      </c>
      <c r="B11" s="721" t="s">
        <v>472</v>
      </c>
      <c r="C11" s="720">
        <v>5129958</v>
      </c>
      <c r="D11" s="753" t="s">
        <v>12</v>
      </c>
      <c r="E11" s="754" t="s">
        <v>339</v>
      </c>
      <c r="F11" s="720">
        <v>625</v>
      </c>
      <c r="G11" s="719">
        <v>999612</v>
      </c>
      <c r="H11" s="52">
        <v>999566</v>
      </c>
      <c r="I11" s="714">
        <f>G11-H11</f>
        <v>46</v>
      </c>
      <c r="J11" s="714">
        <f>$F11*I11</f>
        <v>28750</v>
      </c>
      <c r="K11" s="755">
        <f>J11/1000000</f>
        <v>0.02875</v>
      </c>
      <c r="L11" s="719">
        <v>999883</v>
      </c>
      <c r="M11" s="52">
        <v>999883</v>
      </c>
      <c r="N11" s="714">
        <f>L11-M11</f>
        <v>0</v>
      </c>
      <c r="O11" s="714">
        <f>$F11*N11</f>
        <v>0</v>
      </c>
      <c r="P11" s="717">
        <f>O11/1000000</f>
        <v>0</v>
      </c>
      <c r="Q11" s="477"/>
    </row>
    <row r="12" spans="1:17" ht="12.75">
      <c r="A12" s="711" t="s">
        <v>116</v>
      </c>
      <c r="B12" s="711"/>
      <c r="C12" s="720"/>
      <c r="D12" s="753"/>
      <c r="E12" s="754"/>
      <c r="F12" s="720"/>
      <c r="G12" s="719"/>
      <c r="H12" s="52"/>
      <c r="I12" s="714"/>
      <c r="J12" s="714"/>
      <c r="K12" s="755"/>
      <c r="L12" s="719"/>
      <c r="M12" s="52"/>
      <c r="N12" s="714"/>
      <c r="O12" s="714"/>
      <c r="P12" s="717"/>
      <c r="Q12" s="477"/>
    </row>
    <row r="13" spans="1:17" s="443" customFormat="1" ht="12.75">
      <c r="A13" s="719">
        <v>1</v>
      </c>
      <c r="B13" s="721" t="s">
        <v>471</v>
      </c>
      <c r="C13" s="720">
        <v>5295160</v>
      </c>
      <c r="D13" s="753" t="s">
        <v>12</v>
      </c>
      <c r="E13" s="754" t="s">
        <v>339</v>
      </c>
      <c r="F13" s="720">
        <v>400</v>
      </c>
      <c r="G13" s="719">
        <v>999987</v>
      </c>
      <c r="H13" s="52">
        <v>999736</v>
      </c>
      <c r="I13" s="714">
        <f>G13-H13</f>
        <v>251</v>
      </c>
      <c r="J13" s="714">
        <f>$F13*I13</f>
        <v>100400</v>
      </c>
      <c r="K13" s="755">
        <f>J13/1000000</f>
        <v>0.1004</v>
      </c>
      <c r="L13" s="719">
        <v>999893</v>
      </c>
      <c r="M13" s="52">
        <v>999807</v>
      </c>
      <c r="N13" s="714">
        <f>L13-M13</f>
        <v>86</v>
      </c>
      <c r="O13" s="714">
        <f>$F13*N13</f>
        <v>34400</v>
      </c>
      <c r="P13" s="717">
        <f>O13/1000000</f>
        <v>0.0344</v>
      </c>
      <c r="Q13" s="477"/>
    </row>
    <row r="14" spans="1:18" s="16" customFormat="1" ht="13.5" thickBot="1">
      <c r="A14" s="722"/>
      <c r="B14" s="723" t="s">
        <v>225</v>
      </c>
      <c r="C14" s="724"/>
      <c r="D14" s="725"/>
      <c r="E14" s="724"/>
      <c r="F14" s="726"/>
      <c r="G14" s="727"/>
      <c r="H14" s="728"/>
      <c r="I14" s="728"/>
      <c r="J14" s="728"/>
      <c r="K14" s="765">
        <f>SUM(K10:K13)</f>
        <v>-0.5445999999999999</v>
      </c>
      <c r="L14" s="727"/>
      <c r="M14" s="728"/>
      <c r="N14" s="728"/>
      <c r="O14" s="728"/>
      <c r="P14" s="729">
        <f>SUM(P10:P13)</f>
        <v>0.0344</v>
      </c>
      <c r="Q14" s="730"/>
      <c r="R14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0">
      <selection activeCell="K29" sqref="K29:K30"/>
    </sheetView>
  </sheetViews>
  <sheetFormatPr defaultColWidth="9.140625" defaultRowHeight="12.75"/>
  <cols>
    <col min="1" max="1" width="5.140625" style="443" customWidth="1"/>
    <col min="2" max="2" width="36.8515625" style="443" customWidth="1"/>
    <col min="3" max="3" width="14.8515625" style="443" bestFit="1" customWidth="1"/>
    <col min="4" max="4" width="9.8515625" style="443" customWidth="1"/>
    <col min="5" max="5" width="16.8515625" style="443" customWidth="1"/>
    <col min="6" max="6" width="11.421875" style="443" customWidth="1"/>
    <col min="7" max="7" width="13.421875" style="443" customWidth="1"/>
    <col min="8" max="8" width="13.8515625" style="443" customWidth="1"/>
    <col min="9" max="9" width="11.00390625" style="443" customWidth="1"/>
    <col min="10" max="10" width="11.28125" style="443" customWidth="1"/>
    <col min="11" max="11" width="15.28125" style="443" customWidth="1"/>
    <col min="12" max="12" width="14.00390625" style="443" customWidth="1"/>
    <col min="13" max="13" width="13.00390625" style="443" customWidth="1"/>
    <col min="14" max="14" width="11.140625" style="443" customWidth="1"/>
    <col min="15" max="15" width="13.00390625" style="443" customWidth="1"/>
    <col min="16" max="16" width="14.7109375" style="443" customWidth="1"/>
    <col min="17" max="17" width="20.00390625" style="443" customWidth="1"/>
    <col min="18" max="16384" width="9.140625" style="443" customWidth="1"/>
  </cols>
  <sheetData>
    <row r="1" ht="26.25">
      <c r="A1" s="1" t="s">
        <v>232</v>
      </c>
    </row>
    <row r="2" spans="1:17" ht="16.5" customHeight="1">
      <c r="A2" s="289" t="s">
        <v>233</v>
      </c>
      <c r="P2" s="673" t="str">
        <f>NDPL!Q1</f>
        <v>SEPTEMBER-2018</v>
      </c>
      <c r="Q2" s="674"/>
    </row>
    <row r="3" spans="1:8" ht="23.25">
      <c r="A3" s="176" t="s">
        <v>280</v>
      </c>
      <c r="H3" s="525"/>
    </row>
    <row r="4" spans="1:16" ht="24" thickBot="1">
      <c r="A4" s="3"/>
      <c r="G4" s="481"/>
      <c r="H4" s="481"/>
      <c r="I4" s="43" t="s">
        <v>388</v>
      </c>
      <c r="J4" s="481"/>
      <c r="K4" s="481"/>
      <c r="L4" s="481"/>
      <c r="M4" s="481"/>
      <c r="N4" s="43" t="s">
        <v>389</v>
      </c>
      <c r="O4" s="481"/>
      <c r="P4" s="481"/>
    </row>
    <row r="5" spans="1:17" ht="43.5" customHeight="1" thickBot="1" thickTop="1">
      <c r="A5" s="526" t="s">
        <v>8</v>
      </c>
      <c r="B5" s="503" t="s">
        <v>9</v>
      </c>
      <c r="C5" s="504" t="s">
        <v>1</v>
      </c>
      <c r="D5" s="504" t="s">
        <v>2</v>
      </c>
      <c r="E5" s="504" t="s">
        <v>3</v>
      </c>
      <c r="F5" s="504" t="s">
        <v>10</v>
      </c>
      <c r="G5" s="502" t="str">
        <f>NDPL!G5</f>
        <v>FINAL READING 30/09/2018</v>
      </c>
      <c r="H5" s="504" t="str">
        <f>NDPL!H5</f>
        <v>INTIAL READING 01/09/2018</v>
      </c>
      <c r="I5" s="504" t="s">
        <v>4</v>
      </c>
      <c r="J5" s="504" t="s">
        <v>5</v>
      </c>
      <c r="K5" s="527" t="s">
        <v>6</v>
      </c>
      <c r="L5" s="502" t="str">
        <f>NDPL!G5</f>
        <v>FINAL READING 30/09/2018</v>
      </c>
      <c r="M5" s="504" t="str">
        <f>NDPL!H5</f>
        <v>INTIAL READING 01/09/2018</v>
      </c>
      <c r="N5" s="504" t="s">
        <v>4</v>
      </c>
      <c r="O5" s="504" t="s">
        <v>5</v>
      </c>
      <c r="P5" s="527" t="s">
        <v>6</v>
      </c>
      <c r="Q5" s="527" t="s">
        <v>302</v>
      </c>
    </row>
    <row r="6" ht="14.25" thickBot="1" thickTop="1"/>
    <row r="7" spans="1:17" ht="19.5" customHeight="1" thickTop="1">
      <c r="A7" s="272"/>
      <c r="B7" s="273" t="s">
        <v>247</v>
      </c>
      <c r="C7" s="274"/>
      <c r="D7" s="274"/>
      <c r="E7" s="274"/>
      <c r="F7" s="275"/>
      <c r="G7" s="92"/>
      <c r="H7" s="86"/>
      <c r="I7" s="86"/>
      <c r="J7" s="86"/>
      <c r="K7" s="89"/>
      <c r="L7" s="94"/>
      <c r="M7" s="455"/>
      <c r="N7" s="455"/>
      <c r="O7" s="455"/>
      <c r="P7" s="584"/>
      <c r="Q7" s="533"/>
    </row>
    <row r="8" spans="1:17" ht="19.5" customHeight="1">
      <c r="A8" s="255"/>
      <c r="B8" s="276" t="s">
        <v>248</v>
      </c>
      <c r="C8" s="277"/>
      <c r="D8" s="277"/>
      <c r="E8" s="277"/>
      <c r="F8" s="278"/>
      <c r="G8" s="35"/>
      <c r="H8" s="41"/>
      <c r="I8" s="41"/>
      <c r="J8" s="41"/>
      <c r="K8" s="39"/>
      <c r="L8" s="95"/>
      <c r="M8" s="481"/>
      <c r="N8" s="481"/>
      <c r="O8" s="481"/>
      <c r="P8" s="675"/>
      <c r="Q8" s="447"/>
    </row>
    <row r="9" spans="1:17" ht="19.5" customHeight="1">
      <c r="A9" s="255">
        <v>1</v>
      </c>
      <c r="B9" s="279" t="s">
        <v>249</v>
      </c>
      <c r="C9" s="277">
        <v>4864817</v>
      </c>
      <c r="D9" s="265" t="s">
        <v>12</v>
      </c>
      <c r="E9" s="91" t="s">
        <v>339</v>
      </c>
      <c r="F9" s="278">
        <v>100</v>
      </c>
      <c r="G9" s="439">
        <v>977695</v>
      </c>
      <c r="H9" s="277">
        <v>977622</v>
      </c>
      <c r="I9" s="442">
        <f>G9-H9</f>
        <v>73</v>
      </c>
      <c r="J9" s="442">
        <f>$F9*I9</f>
        <v>7300</v>
      </c>
      <c r="K9" s="490">
        <f>J9/1000000</f>
        <v>0.0073</v>
      </c>
      <c r="L9" s="439">
        <v>2000</v>
      </c>
      <c r="M9" s="277">
        <v>1979</v>
      </c>
      <c r="N9" s="442">
        <f>L9-M9</f>
        <v>21</v>
      </c>
      <c r="O9" s="442">
        <f>$F9*N9</f>
        <v>2100</v>
      </c>
      <c r="P9" s="490">
        <f>O9/1000000</f>
        <v>0.0021</v>
      </c>
      <c r="Q9" s="458"/>
    </row>
    <row r="10" spans="1:17" ht="19.5" customHeight="1">
      <c r="A10" s="255">
        <v>2</v>
      </c>
      <c r="B10" s="279" t="s">
        <v>250</v>
      </c>
      <c r="C10" s="277">
        <v>4864794</v>
      </c>
      <c r="D10" s="265" t="s">
        <v>12</v>
      </c>
      <c r="E10" s="91" t="s">
        <v>339</v>
      </c>
      <c r="F10" s="278">
        <v>100</v>
      </c>
      <c r="G10" s="439">
        <v>75606</v>
      </c>
      <c r="H10" s="277">
        <v>72885</v>
      </c>
      <c r="I10" s="442">
        <f>G10-H10</f>
        <v>2721</v>
      </c>
      <c r="J10" s="442">
        <f>$F10*I10</f>
        <v>272100</v>
      </c>
      <c r="K10" s="490">
        <f>J10/1000000</f>
        <v>0.2721</v>
      </c>
      <c r="L10" s="439">
        <v>5721</v>
      </c>
      <c r="M10" s="277">
        <v>5736</v>
      </c>
      <c r="N10" s="442">
        <f>L10-M10</f>
        <v>-15</v>
      </c>
      <c r="O10" s="442">
        <f>$F10*N10</f>
        <v>-1500</v>
      </c>
      <c r="P10" s="490">
        <f>O10/1000000</f>
        <v>-0.0015</v>
      </c>
      <c r="Q10" s="447"/>
    </row>
    <row r="11" spans="1:17" ht="19.5" customHeight="1">
      <c r="A11" s="255">
        <v>3</v>
      </c>
      <c r="B11" s="279" t="s">
        <v>251</v>
      </c>
      <c r="C11" s="277">
        <v>4864896</v>
      </c>
      <c r="D11" s="265" t="s">
        <v>12</v>
      </c>
      <c r="E11" s="91" t="s">
        <v>339</v>
      </c>
      <c r="F11" s="278">
        <v>500</v>
      </c>
      <c r="G11" s="439">
        <v>11894</v>
      </c>
      <c r="H11" s="277">
        <v>11635</v>
      </c>
      <c r="I11" s="442">
        <f>G11-H11</f>
        <v>259</v>
      </c>
      <c r="J11" s="442">
        <f>$F11*I11</f>
        <v>129500</v>
      </c>
      <c r="K11" s="490">
        <f>J11/1000000</f>
        <v>0.1295</v>
      </c>
      <c r="L11" s="439">
        <v>2766</v>
      </c>
      <c r="M11" s="277">
        <v>2715</v>
      </c>
      <c r="N11" s="442">
        <f>L11-M11</f>
        <v>51</v>
      </c>
      <c r="O11" s="442">
        <f>$F11*N11</f>
        <v>25500</v>
      </c>
      <c r="P11" s="490">
        <f>O11/1000000</f>
        <v>0.0255</v>
      </c>
      <c r="Q11" s="447"/>
    </row>
    <row r="12" spans="1:17" ht="19.5" customHeight="1">
      <c r="A12" s="255">
        <v>4</v>
      </c>
      <c r="B12" s="279" t="s">
        <v>252</v>
      </c>
      <c r="C12" s="277">
        <v>4864863</v>
      </c>
      <c r="D12" s="265" t="s">
        <v>12</v>
      </c>
      <c r="E12" s="91" t="s">
        <v>339</v>
      </c>
      <c r="F12" s="688">
        <v>937.5</v>
      </c>
      <c r="G12" s="439">
        <v>999612</v>
      </c>
      <c r="H12" s="277">
        <v>999826</v>
      </c>
      <c r="I12" s="442">
        <f>G12-H12</f>
        <v>-214</v>
      </c>
      <c r="J12" s="442">
        <f>$F12*I12</f>
        <v>-200625</v>
      </c>
      <c r="K12" s="490">
        <f>J12/1000000</f>
        <v>-0.200625</v>
      </c>
      <c r="L12" s="439">
        <v>106</v>
      </c>
      <c r="M12" s="277">
        <v>107</v>
      </c>
      <c r="N12" s="442">
        <f>L12-M12</f>
        <v>-1</v>
      </c>
      <c r="O12" s="442">
        <f>$F12*N12</f>
        <v>-937.5</v>
      </c>
      <c r="P12" s="490">
        <f>O12/1000000</f>
        <v>-0.0009375</v>
      </c>
      <c r="Q12" s="689"/>
    </row>
    <row r="13" spans="1:17" ht="19.5" customHeight="1">
      <c r="A13" s="255"/>
      <c r="B13" s="276" t="s">
        <v>253</v>
      </c>
      <c r="C13" s="277"/>
      <c r="D13" s="265"/>
      <c r="E13" s="79"/>
      <c r="F13" s="278"/>
      <c r="G13" s="256"/>
      <c r="H13" s="269"/>
      <c r="I13" s="269"/>
      <c r="J13" s="269"/>
      <c r="K13" s="284"/>
      <c r="L13" s="290"/>
      <c r="M13" s="269"/>
      <c r="N13" s="269"/>
      <c r="O13" s="269"/>
      <c r="P13" s="493"/>
      <c r="Q13" s="447"/>
    </row>
    <row r="14" spans="1:17" ht="19.5" customHeight="1">
      <c r="A14" s="255"/>
      <c r="B14" s="276"/>
      <c r="C14" s="277"/>
      <c r="D14" s="265"/>
      <c r="E14" s="79"/>
      <c r="F14" s="278"/>
      <c r="G14" s="256"/>
      <c r="H14" s="269"/>
      <c r="I14" s="269"/>
      <c r="J14" s="269"/>
      <c r="K14" s="284"/>
      <c r="L14" s="290"/>
      <c r="M14" s="269"/>
      <c r="N14" s="269"/>
      <c r="O14" s="269"/>
      <c r="P14" s="493"/>
      <c r="Q14" s="447"/>
    </row>
    <row r="15" spans="1:17" ht="19.5" customHeight="1">
      <c r="A15" s="255">
        <v>5</v>
      </c>
      <c r="B15" s="279" t="s">
        <v>254</v>
      </c>
      <c r="C15" s="277">
        <v>5128406</v>
      </c>
      <c r="D15" s="265" t="s">
        <v>12</v>
      </c>
      <c r="E15" s="91" t="s">
        <v>339</v>
      </c>
      <c r="F15" s="278">
        <v>500</v>
      </c>
      <c r="G15" s="439">
        <v>998451</v>
      </c>
      <c r="H15" s="277">
        <v>999412</v>
      </c>
      <c r="I15" s="442">
        <f>G15-H15</f>
        <v>-961</v>
      </c>
      <c r="J15" s="442">
        <f>$F15*I15</f>
        <v>-480500</v>
      </c>
      <c r="K15" s="490">
        <f>J15/1000000</f>
        <v>-0.4805</v>
      </c>
      <c r="L15" s="439">
        <v>999839</v>
      </c>
      <c r="M15" s="277">
        <v>999845</v>
      </c>
      <c r="N15" s="442">
        <f>L15-M15</f>
        <v>-6</v>
      </c>
      <c r="O15" s="442">
        <f>$F15*N15</f>
        <v>-3000</v>
      </c>
      <c r="P15" s="490">
        <f>O15/1000000</f>
        <v>-0.003</v>
      </c>
      <c r="Q15" s="447" t="s">
        <v>470</v>
      </c>
    </row>
    <row r="16" spans="1:17" ht="19.5" customHeight="1">
      <c r="A16" s="255">
        <v>6</v>
      </c>
      <c r="B16" s="279" t="s">
        <v>255</v>
      </c>
      <c r="C16" s="277">
        <v>4864881</v>
      </c>
      <c r="D16" s="265" t="s">
        <v>12</v>
      </c>
      <c r="E16" s="91" t="s">
        <v>339</v>
      </c>
      <c r="F16" s="278">
        <v>-500</v>
      </c>
      <c r="G16" s="439">
        <v>978475</v>
      </c>
      <c r="H16" s="277">
        <v>978518</v>
      </c>
      <c r="I16" s="442">
        <f>G16-H16</f>
        <v>-43</v>
      </c>
      <c r="J16" s="442">
        <f>$F16*I16</f>
        <v>21500</v>
      </c>
      <c r="K16" s="490">
        <f>J16/1000000</f>
        <v>0.0215</v>
      </c>
      <c r="L16" s="439">
        <v>976366</v>
      </c>
      <c r="M16" s="277">
        <v>976367</v>
      </c>
      <c r="N16" s="442">
        <f>L16-M16</f>
        <v>-1</v>
      </c>
      <c r="O16" s="442">
        <f>$F16*N16</f>
        <v>500</v>
      </c>
      <c r="P16" s="490">
        <f>O16/1000000</f>
        <v>0.0005</v>
      </c>
      <c r="Q16" s="447"/>
    </row>
    <row r="17" spans="1:17" ht="19.5" customHeight="1">
      <c r="A17" s="255">
        <v>7</v>
      </c>
      <c r="B17" s="279" t="s">
        <v>270</v>
      </c>
      <c r="C17" s="277">
        <v>4902559</v>
      </c>
      <c r="D17" s="265" t="s">
        <v>12</v>
      </c>
      <c r="E17" s="91" t="s">
        <v>339</v>
      </c>
      <c r="F17" s="278">
        <v>300</v>
      </c>
      <c r="G17" s="439">
        <v>36</v>
      </c>
      <c r="H17" s="277">
        <v>36</v>
      </c>
      <c r="I17" s="442">
        <f>G17-H17</f>
        <v>0</v>
      </c>
      <c r="J17" s="442">
        <f>$F17*I17</f>
        <v>0</v>
      </c>
      <c r="K17" s="490">
        <f>J17/1000000</f>
        <v>0</v>
      </c>
      <c r="L17" s="439">
        <v>999921</v>
      </c>
      <c r="M17" s="277">
        <v>999921</v>
      </c>
      <c r="N17" s="442">
        <f>L17-M17</f>
        <v>0</v>
      </c>
      <c r="O17" s="442">
        <f>$F17*N17</f>
        <v>0</v>
      </c>
      <c r="P17" s="490">
        <f>O17/1000000</f>
        <v>0</v>
      </c>
      <c r="Q17" s="447"/>
    </row>
    <row r="18" spans="1:17" ht="19.5" customHeight="1">
      <c r="A18" s="255"/>
      <c r="B18" s="276"/>
      <c r="C18" s="277"/>
      <c r="D18" s="265"/>
      <c r="E18" s="91"/>
      <c r="F18" s="278"/>
      <c r="G18" s="90"/>
      <c r="H18" s="79"/>
      <c r="I18" s="41"/>
      <c r="J18" s="41"/>
      <c r="K18" s="93"/>
      <c r="L18" s="292"/>
      <c r="M18" s="482"/>
      <c r="N18" s="482"/>
      <c r="O18" s="482"/>
      <c r="P18" s="483"/>
      <c r="Q18" s="447"/>
    </row>
    <row r="19" spans="1:17" ht="19.5" customHeight="1">
      <c r="A19" s="255"/>
      <c r="B19" s="279"/>
      <c r="C19" s="277"/>
      <c r="D19" s="265"/>
      <c r="E19" s="91"/>
      <c r="F19" s="278"/>
      <c r="G19" s="90"/>
      <c r="H19" s="79"/>
      <c r="I19" s="41"/>
      <c r="J19" s="41"/>
      <c r="K19" s="93"/>
      <c r="L19" s="292"/>
      <c r="M19" s="482"/>
      <c r="N19" s="482"/>
      <c r="O19" s="482"/>
      <c r="P19" s="483"/>
      <c r="Q19" s="447"/>
    </row>
    <row r="20" spans="1:17" ht="19.5" customHeight="1">
      <c r="A20" s="255"/>
      <c r="B20" s="276" t="s">
        <v>256</v>
      </c>
      <c r="C20" s="277"/>
      <c r="D20" s="265"/>
      <c r="E20" s="91"/>
      <c r="F20" s="280"/>
      <c r="G20" s="90"/>
      <c r="H20" s="79"/>
      <c r="I20" s="38"/>
      <c r="J20" s="42"/>
      <c r="K20" s="286">
        <f>SUM(K9:K19)</f>
        <v>-0.250725</v>
      </c>
      <c r="L20" s="293"/>
      <c r="M20" s="269"/>
      <c r="N20" s="269"/>
      <c r="O20" s="269"/>
      <c r="P20" s="287">
        <f>SUM(P9:P19)</f>
        <v>0.0226625</v>
      </c>
      <c r="Q20" s="447"/>
    </row>
    <row r="21" spans="1:17" ht="19.5" customHeight="1">
      <c r="A21" s="255"/>
      <c r="B21" s="276" t="s">
        <v>257</v>
      </c>
      <c r="C21" s="277"/>
      <c r="D21" s="265"/>
      <c r="E21" s="91"/>
      <c r="F21" s="280"/>
      <c r="G21" s="90"/>
      <c r="H21" s="79"/>
      <c r="I21" s="38"/>
      <c r="J21" s="38"/>
      <c r="K21" s="93"/>
      <c r="L21" s="292"/>
      <c r="M21" s="482"/>
      <c r="N21" s="482"/>
      <c r="O21" s="482"/>
      <c r="P21" s="483"/>
      <c r="Q21" s="447"/>
    </row>
    <row r="22" spans="1:17" ht="19.5" customHeight="1">
      <c r="A22" s="255"/>
      <c r="B22" s="276" t="s">
        <v>258</v>
      </c>
      <c r="C22" s="277"/>
      <c r="D22" s="265"/>
      <c r="E22" s="91"/>
      <c r="F22" s="280"/>
      <c r="G22" s="90"/>
      <c r="H22" s="79"/>
      <c r="I22" s="38"/>
      <c r="J22" s="38"/>
      <c r="K22" s="93"/>
      <c r="L22" s="292"/>
      <c r="M22" s="482"/>
      <c r="N22" s="482"/>
      <c r="O22" s="482"/>
      <c r="P22" s="483"/>
      <c r="Q22" s="447"/>
    </row>
    <row r="23" spans="1:17" ht="19.5" customHeight="1">
      <c r="A23" s="255">
        <v>8</v>
      </c>
      <c r="B23" s="279" t="s">
        <v>259</v>
      </c>
      <c r="C23" s="277">
        <v>4864796</v>
      </c>
      <c r="D23" s="265" t="s">
        <v>12</v>
      </c>
      <c r="E23" s="91" t="s">
        <v>339</v>
      </c>
      <c r="F23" s="278">
        <v>200</v>
      </c>
      <c r="G23" s="439">
        <v>986510</v>
      </c>
      <c r="H23" s="277">
        <v>986910</v>
      </c>
      <c r="I23" s="442">
        <f>G23-H23</f>
        <v>-400</v>
      </c>
      <c r="J23" s="442">
        <f>$F23*I23</f>
        <v>-80000</v>
      </c>
      <c r="K23" s="490">
        <f>J23/1000000</f>
        <v>-0.08</v>
      </c>
      <c r="L23" s="439">
        <v>1000023</v>
      </c>
      <c r="M23" s="277">
        <v>999947</v>
      </c>
      <c r="N23" s="442">
        <f>L23-M23</f>
        <v>76</v>
      </c>
      <c r="O23" s="442">
        <f>$F23*N23</f>
        <v>15200</v>
      </c>
      <c r="P23" s="490">
        <f>O23/1000000</f>
        <v>0.0152</v>
      </c>
      <c r="Q23" s="458"/>
    </row>
    <row r="24" spans="1:17" ht="21" customHeight="1">
      <c r="A24" s="255">
        <v>9</v>
      </c>
      <c r="B24" s="279" t="s">
        <v>260</v>
      </c>
      <c r="C24" s="277">
        <v>5128407</v>
      </c>
      <c r="D24" s="265" t="s">
        <v>12</v>
      </c>
      <c r="E24" s="91" t="s">
        <v>339</v>
      </c>
      <c r="F24" s="278">
        <v>937.5</v>
      </c>
      <c r="G24" s="439">
        <v>997285</v>
      </c>
      <c r="H24" s="277">
        <v>998101</v>
      </c>
      <c r="I24" s="442">
        <f>G24-H24</f>
        <v>-816</v>
      </c>
      <c r="J24" s="442">
        <f>$F24*I24</f>
        <v>-765000</v>
      </c>
      <c r="K24" s="490">
        <f>J24/1000000</f>
        <v>-0.765</v>
      </c>
      <c r="L24" s="439">
        <v>999929</v>
      </c>
      <c r="M24" s="277">
        <v>999936</v>
      </c>
      <c r="N24" s="442">
        <f>L24-M24</f>
        <v>-7</v>
      </c>
      <c r="O24" s="442">
        <f>$F24*N24</f>
        <v>-6562.5</v>
      </c>
      <c r="P24" s="490">
        <f>O24/1000000</f>
        <v>-0.0065625</v>
      </c>
      <c r="Q24" s="453"/>
    </row>
    <row r="25" spans="1:17" ht="19.5" customHeight="1">
      <c r="A25" s="255"/>
      <c r="B25" s="276" t="s">
        <v>261</v>
      </c>
      <c r="C25" s="279"/>
      <c r="D25" s="265"/>
      <c r="E25" s="91"/>
      <c r="F25" s="280"/>
      <c r="G25" s="90"/>
      <c r="H25" s="79"/>
      <c r="I25" s="38"/>
      <c r="J25" s="42"/>
      <c r="K25" s="287">
        <f>SUM(K23:K24)</f>
        <v>-0.845</v>
      </c>
      <c r="L25" s="293"/>
      <c r="M25" s="269"/>
      <c r="N25" s="269"/>
      <c r="O25" s="269"/>
      <c r="P25" s="287">
        <f>SUM(P23:P24)</f>
        <v>0.0086375</v>
      </c>
      <c r="Q25" s="447"/>
    </row>
    <row r="26" spans="1:17" ht="19.5" customHeight="1">
      <c r="A26" s="255"/>
      <c r="B26" s="276" t="s">
        <v>262</v>
      </c>
      <c r="C26" s="277"/>
      <c r="D26" s="265"/>
      <c r="E26" s="79"/>
      <c r="F26" s="278"/>
      <c r="G26" s="90"/>
      <c r="H26" s="79"/>
      <c r="I26" s="41"/>
      <c r="J26" s="37"/>
      <c r="K26" s="93"/>
      <c r="L26" s="292"/>
      <c r="M26" s="482"/>
      <c r="N26" s="482"/>
      <c r="O26" s="482"/>
      <c r="P26" s="483"/>
      <c r="Q26" s="447"/>
    </row>
    <row r="27" spans="1:17" ht="19.5" customHeight="1">
      <c r="A27" s="255"/>
      <c r="B27" s="276" t="s">
        <v>258</v>
      </c>
      <c r="C27" s="277"/>
      <c r="D27" s="265"/>
      <c r="E27" s="79"/>
      <c r="F27" s="278"/>
      <c r="G27" s="90"/>
      <c r="H27" s="79"/>
      <c r="I27" s="41"/>
      <c r="J27" s="37"/>
      <c r="K27" s="93"/>
      <c r="L27" s="292"/>
      <c r="M27" s="482"/>
      <c r="N27" s="482"/>
      <c r="O27" s="482"/>
      <c r="P27" s="483"/>
      <c r="Q27" s="447"/>
    </row>
    <row r="28" spans="1:17" ht="19.5" customHeight="1">
      <c r="A28" s="255">
        <v>10</v>
      </c>
      <c r="B28" s="279" t="s">
        <v>263</v>
      </c>
      <c r="C28" s="277">
        <v>4864866</v>
      </c>
      <c r="D28" s="265" t="s">
        <v>12</v>
      </c>
      <c r="E28" s="91" t="s">
        <v>339</v>
      </c>
      <c r="F28" s="491">
        <v>1250</v>
      </c>
      <c r="G28" s="439">
        <v>984</v>
      </c>
      <c r="H28" s="277">
        <v>938</v>
      </c>
      <c r="I28" s="442">
        <f aca="true" t="shared" si="0" ref="I28:I33">G28-H28</f>
        <v>46</v>
      </c>
      <c r="J28" s="442">
        <f aca="true" t="shared" si="1" ref="J28:J33">$F28*I28</f>
        <v>57500</v>
      </c>
      <c r="K28" s="490">
        <f aca="true" t="shared" si="2" ref="K28:K33">J28/1000000</f>
        <v>0.0575</v>
      </c>
      <c r="L28" s="439">
        <v>90</v>
      </c>
      <c r="M28" s="277">
        <v>78</v>
      </c>
      <c r="N28" s="442">
        <f aca="true" t="shared" si="3" ref="N28:N33">L28-M28</f>
        <v>12</v>
      </c>
      <c r="O28" s="442">
        <f aca="true" t="shared" si="4" ref="O28:O33">$F28*N28</f>
        <v>15000</v>
      </c>
      <c r="P28" s="490">
        <f aca="true" t="shared" si="5" ref="P28:P33">O28/1000000</f>
        <v>0.015</v>
      </c>
      <c r="Q28" s="447"/>
    </row>
    <row r="29" spans="1:17" ht="19.5" customHeight="1">
      <c r="A29" s="255">
        <v>11</v>
      </c>
      <c r="B29" s="279" t="s">
        <v>264</v>
      </c>
      <c r="C29" s="277">
        <v>5295125</v>
      </c>
      <c r="D29" s="265" t="s">
        <v>12</v>
      </c>
      <c r="E29" s="91" t="s">
        <v>339</v>
      </c>
      <c r="F29" s="491">
        <v>100</v>
      </c>
      <c r="G29" s="439">
        <v>330115</v>
      </c>
      <c r="H29" s="277">
        <v>326450</v>
      </c>
      <c r="I29" s="442">
        <f t="shared" si="0"/>
        <v>3665</v>
      </c>
      <c r="J29" s="442">
        <f t="shared" si="1"/>
        <v>366500</v>
      </c>
      <c r="K29" s="490">
        <f t="shared" si="2"/>
        <v>0.3665</v>
      </c>
      <c r="L29" s="439">
        <v>999475</v>
      </c>
      <c r="M29" s="277">
        <v>999210</v>
      </c>
      <c r="N29" s="442">
        <f t="shared" si="3"/>
        <v>265</v>
      </c>
      <c r="O29" s="442">
        <f t="shared" si="4"/>
        <v>26500</v>
      </c>
      <c r="P29" s="490">
        <f t="shared" si="5"/>
        <v>0.0265</v>
      </c>
      <c r="Q29" s="447"/>
    </row>
    <row r="30" spans="1:17" ht="19.5" customHeight="1">
      <c r="A30" s="255">
        <v>12</v>
      </c>
      <c r="B30" s="279" t="s">
        <v>265</v>
      </c>
      <c r="C30" s="277">
        <v>5295126</v>
      </c>
      <c r="D30" s="265" t="s">
        <v>12</v>
      </c>
      <c r="E30" s="91" t="s">
        <v>339</v>
      </c>
      <c r="F30" s="491">
        <v>62.5</v>
      </c>
      <c r="G30" s="439">
        <v>255311</v>
      </c>
      <c r="H30" s="277">
        <v>254545</v>
      </c>
      <c r="I30" s="442">
        <f t="shared" si="0"/>
        <v>766</v>
      </c>
      <c r="J30" s="442">
        <f t="shared" si="1"/>
        <v>47875</v>
      </c>
      <c r="K30" s="490">
        <f t="shared" si="2"/>
        <v>0.047875</v>
      </c>
      <c r="L30" s="439">
        <v>94061</v>
      </c>
      <c r="M30" s="277">
        <v>93645</v>
      </c>
      <c r="N30" s="442">
        <f t="shared" si="3"/>
        <v>416</v>
      </c>
      <c r="O30" s="442">
        <f t="shared" si="4"/>
        <v>26000</v>
      </c>
      <c r="P30" s="490">
        <f t="shared" si="5"/>
        <v>0.026</v>
      </c>
      <c r="Q30" s="447"/>
    </row>
    <row r="31" spans="1:17" ht="19.5" customHeight="1">
      <c r="A31" s="255">
        <v>13</v>
      </c>
      <c r="B31" s="279" t="s">
        <v>266</v>
      </c>
      <c r="C31" s="277">
        <v>4865179</v>
      </c>
      <c r="D31" s="265" t="s">
        <v>12</v>
      </c>
      <c r="E31" s="91" t="s">
        <v>339</v>
      </c>
      <c r="F31" s="491">
        <v>800</v>
      </c>
      <c r="G31" s="439">
        <v>2779</v>
      </c>
      <c r="H31" s="277">
        <v>2578</v>
      </c>
      <c r="I31" s="442">
        <f t="shared" si="0"/>
        <v>201</v>
      </c>
      <c r="J31" s="442">
        <f t="shared" si="1"/>
        <v>160800</v>
      </c>
      <c r="K31" s="490">
        <f t="shared" si="2"/>
        <v>0.1608</v>
      </c>
      <c r="L31" s="439">
        <v>1936</v>
      </c>
      <c r="M31" s="277">
        <v>1935</v>
      </c>
      <c r="N31" s="442">
        <f t="shared" si="3"/>
        <v>1</v>
      </c>
      <c r="O31" s="442">
        <f t="shared" si="4"/>
        <v>800</v>
      </c>
      <c r="P31" s="490">
        <f t="shared" si="5"/>
        <v>0.0008</v>
      </c>
      <c r="Q31" s="447"/>
    </row>
    <row r="32" spans="1:17" ht="19.5" customHeight="1">
      <c r="A32" s="255">
        <v>14</v>
      </c>
      <c r="B32" s="279" t="s">
        <v>267</v>
      </c>
      <c r="C32" s="277">
        <v>4864795</v>
      </c>
      <c r="D32" s="265" t="s">
        <v>12</v>
      </c>
      <c r="E32" s="91" t="s">
        <v>339</v>
      </c>
      <c r="F32" s="491">
        <v>100</v>
      </c>
      <c r="G32" s="439">
        <v>976239</v>
      </c>
      <c r="H32" s="277">
        <v>976993</v>
      </c>
      <c r="I32" s="442">
        <f t="shared" si="0"/>
        <v>-754</v>
      </c>
      <c r="J32" s="442">
        <f t="shared" si="1"/>
        <v>-75400</v>
      </c>
      <c r="K32" s="490">
        <f t="shared" si="2"/>
        <v>-0.0754</v>
      </c>
      <c r="L32" s="439">
        <v>999175</v>
      </c>
      <c r="M32" s="277">
        <v>999183</v>
      </c>
      <c r="N32" s="442">
        <f t="shared" si="3"/>
        <v>-8</v>
      </c>
      <c r="O32" s="442">
        <f t="shared" si="4"/>
        <v>-800</v>
      </c>
      <c r="P32" s="490">
        <f t="shared" si="5"/>
        <v>-0.0008</v>
      </c>
      <c r="Q32" s="458"/>
    </row>
    <row r="33" spans="1:17" ht="19.5" customHeight="1">
      <c r="A33" s="255">
        <v>15</v>
      </c>
      <c r="B33" s="279" t="s">
        <v>366</v>
      </c>
      <c r="C33" s="277">
        <v>4864821</v>
      </c>
      <c r="D33" s="265" t="s">
        <v>12</v>
      </c>
      <c r="E33" s="91" t="s">
        <v>339</v>
      </c>
      <c r="F33" s="491">
        <v>150</v>
      </c>
      <c r="G33" s="439">
        <v>385</v>
      </c>
      <c r="H33" s="277">
        <v>178</v>
      </c>
      <c r="I33" s="442">
        <f t="shared" si="0"/>
        <v>207</v>
      </c>
      <c r="J33" s="442">
        <f t="shared" si="1"/>
        <v>31050</v>
      </c>
      <c r="K33" s="490">
        <f t="shared" si="2"/>
        <v>0.03105</v>
      </c>
      <c r="L33" s="439">
        <v>987034</v>
      </c>
      <c r="M33" s="277">
        <v>986885</v>
      </c>
      <c r="N33" s="442">
        <f t="shared" si="3"/>
        <v>149</v>
      </c>
      <c r="O33" s="442">
        <f t="shared" si="4"/>
        <v>22350</v>
      </c>
      <c r="P33" s="492">
        <f t="shared" si="5"/>
        <v>0.02235</v>
      </c>
      <c r="Q33" s="470"/>
    </row>
    <row r="34" spans="1:17" ht="19.5" customHeight="1">
      <c r="A34" s="255"/>
      <c r="B34" s="276" t="s">
        <v>253</v>
      </c>
      <c r="C34" s="277"/>
      <c r="D34" s="265"/>
      <c r="E34" s="79"/>
      <c r="F34" s="278"/>
      <c r="G34" s="256"/>
      <c r="H34" s="269"/>
      <c r="I34" s="269"/>
      <c r="J34" s="285"/>
      <c r="K34" s="284"/>
      <c r="L34" s="290"/>
      <c r="M34" s="269"/>
      <c r="N34" s="269"/>
      <c r="O34" s="269"/>
      <c r="P34" s="493"/>
      <c r="Q34" s="447"/>
    </row>
    <row r="35" spans="1:17" ht="19.5" customHeight="1">
      <c r="A35" s="255">
        <v>16</v>
      </c>
      <c r="B35" s="279" t="s">
        <v>268</v>
      </c>
      <c r="C35" s="277">
        <v>4865185</v>
      </c>
      <c r="D35" s="265" t="s">
        <v>12</v>
      </c>
      <c r="E35" s="91" t="s">
        <v>339</v>
      </c>
      <c r="F35" s="491">
        <v>-2500</v>
      </c>
      <c r="G35" s="439">
        <v>998172</v>
      </c>
      <c r="H35" s="277">
        <v>998233</v>
      </c>
      <c r="I35" s="442">
        <f>G35-H35</f>
        <v>-61</v>
      </c>
      <c r="J35" s="442">
        <f>$F35*I35</f>
        <v>152500</v>
      </c>
      <c r="K35" s="490">
        <f>J35/1000000</f>
        <v>0.1525</v>
      </c>
      <c r="L35" s="439">
        <v>3063</v>
      </c>
      <c r="M35" s="277">
        <v>3063</v>
      </c>
      <c r="N35" s="442">
        <f>L35-M35</f>
        <v>0</v>
      </c>
      <c r="O35" s="442">
        <f>$F35*N35</f>
        <v>0</v>
      </c>
      <c r="P35" s="492">
        <f>O35/1000000</f>
        <v>0</v>
      </c>
      <c r="Q35" s="457"/>
    </row>
    <row r="36" spans="1:17" ht="19.5" customHeight="1">
      <c r="A36" s="255">
        <v>17</v>
      </c>
      <c r="B36" s="279" t="s">
        <v>271</v>
      </c>
      <c r="C36" s="277">
        <v>4902559</v>
      </c>
      <c r="D36" s="265" t="s">
        <v>12</v>
      </c>
      <c r="E36" s="91" t="s">
        <v>339</v>
      </c>
      <c r="F36" s="277">
        <v>-300</v>
      </c>
      <c r="G36" s="439">
        <v>36</v>
      </c>
      <c r="H36" s="277">
        <v>36</v>
      </c>
      <c r="I36" s="442">
        <f>G36-H36</f>
        <v>0</v>
      </c>
      <c r="J36" s="442">
        <f>$F36*I36</f>
        <v>0</v>
      </c>
      <c r="K36" s="490">
        <f>J36/1000000</f>
        <v>0</v>
      </c>
      <c r="L36" s="439">
        <v>999921</v>
      </c>
      <c r="M36" s="277">
        <v>999921</v>
      </c>
      <c r="N36" s="442">
        <f>L36-M36</f>
        <v>0</v>
      </c>
      <c r="O36" s="442">
        <f>$F36*N36</f>
        <v>0</v>
      </c>
      <c r="P36" s="490">
        <f>O36/1000000</f>
        <v>0</v>
      </c>
      <c r="Q36" s="447"/>
    </row>
    <row r="37" spans="1:17" ht="19.5" customHeight="1" thickBot="1">
      <c r="A37" s="281"/>
      <c r="B37" s="282" t="s">
        <v>269</v>
      </c>
      <c r="C37" s="282"/>
      <c r="D37" s="282"/>
      <c r="E37" s="282"/>
      <c r="F37" s="282"/>
      <c r="G37" s="98"/>
      <c r="H37" s="97"/>
      <c r="I37" s="97"/>
      <c r="J37" s="97"/>
      <c r="K37" s="403">
        <f>SUM(K28:K36)</f>
        <v>0.740825</v>
      </c>
      <c r="L37" s="294"/>
      <c r="M37" s="676"/>
      <c r="N37" s="676"/>
      <c r="O37" s="676"/>
      <c r="P37" s="288">
        <f>SUM(P28:P36)</f>
        <v>0.08984999999999999</v>
      </c>
      <c r="Q37" s="544"/>
    </row>
    <row r="38" spans="1:16" ht="13.5" thickTop="1">
      <c r="A38" s="50"/>
      <c r="B38" s="2"/>
      <c r="C38" s="87"/>
      <c r="D38" s="50"/>
      <c r="E38" s="87"/>
      <c r="F38" s="8"/>
      <c r="G38" s="8"/>
      <c r="H38" s="8"/>
      <c r="I38" s="8"/>
      <c r="J38" s="8"/>
      <c r="K38" s="9"/>
      <c r="L38" s="295"/>
      <c r="M38" s="534"/>
      <c r="N38" s="534"/>
      <c r="O38" s="534"/>
      <c r="P38" s="534"/>
    </row>
    <row r="39" spans="11:16" ht="12.75">
      <c r="K39" s="534"/>
      <c r="L39" s="534"/>
      <c r="M39" s="534"/>
      <c r="N39" s="534"/>
      <c r="O39" s="534"/>
      <c r="P39" s="534"/>
    </row>
    <row r="40" spans="7:16" ht="12.75">
      <c r="G40" s="677"/>
      <c r="K40" s="534"/>
      <c r="L40" s="534"/>
      <c r="M40" s="534"/>
      <c r="N40" s="534"/>
      <c r="O40" s="534"/>
      <c r="P40" s="534"/>
    </row>
    <row r="41" spans="2:16" ht="21.75">
      <c r="B41" s="178" t="s">
        <v>325</v>
      </c>
      <c r="K41" s="678">
        <f>K20</f>
        <v>-0.250725</v>
      </c>
      <c r="L41" s="679"/>
      <c r="M41" s="679"/>
      <c r="N41" s="679"/>
      <c r="O41" s="679"/>
      <c r="P41" s="678">
        <f>P20</f>
        <v>0.0226625</v>
      </c>
    </row>
    <row r="42" spans="2:16" ht="21.75">
      <c r="B42" s="178" t="s">
        <v>326</v>
      </c>
      <c r="K42" s="678">
        <f>K25</f>
        <v>-0.845</v>
      </c>
      <c r="L42" s="679"/>
      <c r="M42" s="679"/>
      <c r="N42" s="679"/>
      <c r="O42" s="679"/>
      <c r="P42" s="678">
        <f>P25</f>
        <v>0.0086375</v>
      </c>
    </row>
    <row r="43" spans="2:16" ht="21.75">
      <c r="B43" s="178" t="s">
        <v>327</v>
      </c>
      <c r="K43" s="678">
        <f>K37</f>
        <v>0.740825</v>
      </c>
      <c r="L43" s="679"/>
      <c r="M43" s="679"/>
      <c r="N43" s="679"/>
      <c r="O43" s="679"/>
      <c r="P43" s="680">
        <f>P37</f>
        <v>0.08984999999999999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20">
      <selection activeCell="G39" sqref="G39:G4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232</v>
      </c>
    </row>
    <row r="2" spans="1:16" ht="20.25">
      <c r="A2" s="302" t="s">
        <v>233</v>
      </c>
      <c r="P2" s="262" t="str">
        <f>NDPL!Q1</f>
        <v>SEPTEMBER-2018</v>
      </c>
    </row>
    <row r="3" spans="1:9" ht="18">
      <c r="A3" s="174" t="s">
        <v>342</v>
      </c>
      <c r="B3" s="174"/>
      <c r="C3" s="250"/>
      <c r="D3" s="251"/>
      <c r="E3" s="251"/>
      <c r="F3" s="250"/>
      <c r="G3" s="250"/>
      <c r="H3" s="250"/>
      <c r="I3" s="250"/>
    </row>
    <row r="4" spans="1:16" ht="24" thickBot="1">
      <c r="A4" s="3"/>
      <c r="G4" s="16"/>
      <c r="H4" s="16"/>
      <c r="I4" s="43" t="s">
        <v>388</v>
      </c>
      <c r="J4" s="16"/>
      <c r="K4" s="16"/>
      <c r="L4" s="16"/>
      <c r="M4" s="16"/>
      <c r="N4" s="43" t="s">
        <v>389</v>
      </c>
      <c r="O4" s="16"/>
      <c r="P4" s="16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30/09/2018</v>
      </c>
      <c r="H5" s="31" t="str">
        <f>NDPL!H5</f>
        <v>INTIAL READING 01/09/2018</v>
      </c>
      <c r="I5" s="31" t="s">
        <v>4</v>
      </c>
      <c r="J5" s="31" t="s">
        <v>5</v>
      </c>
      <c r="K5" s="31" t="s">
        <v>6</v>
      </c>
      <c r="L5" s="33" t="str">
        <f>NDPL!G5</f>
        <v>FINAL READING 30/09/2018</v>
      </c>
      <c r="M5" s="31" t="str">
        <f>NDPL!H5</f>
        <v>INTIAL READING 01/09/2018</v>
      </c>
      <c r="N5" s="31" t="s">
        <v>4</v>
      </c>
      <c r="O5" s="31" t="s">
        <v>5</v>
      </c>
      <c r="P5" s="32" t="s">
        <v>6</v>
      </c>
      <c r="Q5" s="32" t="s">
        <v>302</v>
      </c>
    </row>
    <row r="6" ht="14.25" thickBot="1" thickTop="1"/>
    <row r="7" spans="1:17" ht="13.5" thickTop="1">
      <c r="A7" s="21"/>
      <c r="B7" s="105"/>
      <c r="C7" s="22"/>
      <c r="D7" s="22"/>
      <c r="E7" s="22"/>
      <c r="F7" s="28"/>
      <c r="G7" s="21"/>
      <c r="H7" s="22"/>
      <c r="I7" s="22"/>
      <c r="J7" s="22"/>
      <c r="K7" s="28"/>
      <c r="L7" s="21"/>
      <c r="M7" s="22"/>
      <c r="N7" s="22"/>
      <c r="O7" s="22"/>
      <c r="P7" s="28"/>
      <c r="Q7" s="143"/>
    </row>
    <row r="8" spans="1:17" ht="18">
      <c r="A8" s="109"/>
      <c r="B8" s="418" t="s">
        <v>278</v>
      </c>
      <c r="C8" s="417"/>
      <c r="D8" s="112"/>
      <c r="E8" s="112"/>
      <c r="F8" s="114"/>
      <c r="G8" s="123"/>
      <c r="H8" s="16"/>
      <c r="I8" s="63"/>
      <c r="J8" s="63"/>
      <c r="K8" s="65"/>
      <c r="L8" s="64"/>
      <c r="M8" s="62"/>
      <c r="N8" s="63"/>
      <c r="O8" s="63"/>
      <c r="P8" s="65"/>
      <c r="Q8" s="144"/>
    </row>
    <row r="9" spans="1:17" ht="18">
      <c r="A9" s="116"/>
      <c r="B9" s="419" t="s">
        <v>279</v>
      </c>
      <c r="C9" s="420" t="s">
        <v>273</v>
      </c>
      <c r="D9" s="117"/>
      <c r="E9" s="112"/>
      <c r="F9" s="114"/>
      <c r="G9" s="20"/>
      <c r="H9" s="16"/>
      <c r="I9" s="63"/>
      <c r="J9" s="63"/>
      <c r="K9" s="65"/>
      <c r="L9" s="173"/>
      <c r="M9" s="63"/>
      <c r="N9" s="63"/>
      <c r="O9" s="63"/>
      <c r="P9" s="65"/>
      <c r="Q9" s="144"/>
    </row>
    <row r="10" spans="1:17" s="443" customFormat="1" ht="20.25">
      <c r="A10" s="409">
        <v>1</v>
      </c>
      <c r="B10" s="522" t="s">
        <v>274</v>
      </c>
      <c r="C10" s="417">
        <v>5295181</v>
      </c>
      <c r="D10" s="434" t="s">
        <v>12</v>
      </c>
      <c r="E10" s="112" t="s">
        <v>346</v>
      </c>
      <c r="F10" s="523">
        <v>1000</v>
      </c>
      <c r="G10" s="439">
        <v>40987</v>
      </c>
      <c r="H10" s="440">
        <v>38126</v>
      </c>
      <c r="I10" s="440">
        <f>G10-H10</f>
        <v>2861</v>
      </c>
      <c r="J10" s="440">
        <f>$F10*I10</f>
        <v>2861000</v>
      </c>
      <c r="K10" s="440">
        <f>J10/1000000</f>
        <v>2.861</v>
      </c>
      <c r="L10" s="439">
        <v>999989</v>
      </c>
      <c r="M10" s="440">
        <v>999989</v>
      </c>
      <c r="N10" s="441">
        <f>L10-M10</f>
        <v>0</v>
      </c>
      <c r="O10" s="441">
        <f>$F10*N10</f>
        <v>0</v>
      </c>
      <c r="P10" s="524">
        <f>O10/1000000</f>
        <v>0</v>
      </c>
      <c r="Q10" s="447"/>
    </row>
    <row r="11" spans="1:17" s="443" customFormat="1" ht="20.25">
      <c r="A11" s="409">
        <v>2</v>
      </c>
      <c r="B11" s="522" t="s">
        <v>276</v>
      </c>
      <c r="C11" s="417">
        <v>4864886</v>
      </c>
      <c r="D11" s="434" t="s">
        <v>12</v>
      </c>
      <c r="E11" s="112" t="s">
        <v>346</v>
      </c>
      <c r="F11" s="523">
        <v>5000</v>
      </c>
      <c r="G11" s="439">
        <v>15381</v>
      </c>
      <c r="H11" s="440">
        <v>14842</v>
      </c>
      <c r="I11" s="440">
        <f>G11-H11</f>
        <v>539</v>
      </c>
      <c r="J11" s="440">
        <f>$F11*I11</f>
        <v>2695000</v>
      </c>
      <c r="K11" s="440">
        <f>J11/1000000</f>
        <v>2.695</v>
      </c>
      <c r="L11" s="439">
        <v>78</v>
      </c>
      <c r="M11" s="440">
        <v>78</v>
      </c>
      <c r="N11" s="441">
        <f>L11-M11</f>
        <v>0</v>
      </c>
      <c r="O11" s="441">
        <f>$F11*N11</f>
        <v>0</v>
      </c>
      <c r="P11" s="524">
        <f>O11/1000000</f>
        <v>0</v>
      </c>
      <c r="Q11" s="447"/>
    </row>
    <row r="12" spans="1:17" ht="14.25">
      <c r="A12" s="90"/>
      <c r="B12" s="121"/>
      <c r="C12" s="102"/>
      <c r="D12" s="434"/>
      <c r="E12" s="119"/>
      <c r="F12" s="120"/>
      <c r="G12" s="124"/>
      <c r="H12" s="125"/>
      <c r="I12" s="63"/>
      <c r="J12" s="63"/>
      <c r="K12" s="65"/>
      <c r="L12" s="173"/>
      <c r="M12" s="63"/>
      <c r="N12" s="63"/>
      <c r="O12" s="63"/>
      <c r="P12" s="65"/>
      <c r="Q12" s="144"/>
    </row>
    <row r="13" spans="1:17" ht="14.25">
      <c r="A13" s="90"/>
      <c r="B13" s="118"/>
      <c r="C13" s="102"/>
      <c r="D13" s="434"/>
      <c r="E13" s="119"/>
      <c r="F13" s="120"/>
      <c r="G13" s="124"/>
      <c r="H13" s="125"/>
      <c r="I13" s="63"/>
      <c r="J13" s="63"/>
      <c r="K13" s="65"/>
      <c r="L13" s="173"/>
      <c r="M13" s="63"/>
      <c r="N13" s="63"/>
      <c r="O13" s="63"/>
      <c r="P13" s="65"/>
      <c r="Q13" s="144"/>
    </row>
    <row r="14" spans="1:17" ht="18">
      <c r="A14" s="90"/>
      <c r="B14" s="118"/>
      <c r="C14" s="102"/>
      <c r="D14" s="434"/>
      <c r="E14" s="119"/>
      <c r="F14" s="120"/>
      <c r="G14" s="124"/>
      <c r="H14" s="430" t="s">
        <v>311</v>
      </c>
      <c r="I14" s="412"/>
      <c r="J14" s="283"/>
      <c r="K14" s="413">
        <f>SUM(K10:K11)</f>
        <v>5.556</v>
      </c>
      <c r="L14" s="173"/>
      <c r="M14" s="431" t="s">
        <v>311</v>
      </c>
      <c r="N14" s="414"/>
      <c r="O14" s="410"/>
      <c r="P14" s="415">
        <f>SUM(P10:P11)</f>
        <v>0</v>
      </c>
      <c r="Q14" s="144"/>
    </row>
    <row r="15" spans="1:17" ht="18">
      <c r="A15" s="90"/>
      <c r="B15" s="299"/>
      <c r="C15" s="298"/>
      <c r="D15" s="434"/>
      <c r="E15" s="119"/>
      <c r="F15" s="120"/>
      <c r="G15" s="124"/>
      <c r="H15" s="125"/>
      <c r="I15" s="63"/>
      <c r="J15" s="63"/>
      <c r="K15" s="65"/>
      <c r="L15" s="173"/>
      <c r="M15" s="63"/>
      <c r="N15" s="63"/>
      <c r="O15" s="63"/>
      <c r="P15" s="65"/>
      <c r="Q15" s="144"/>
    </row>
    <row r="16" spans="1:17" ht="18">
      <c r="A16" s="20"/>
      <c r="B16" s="16"/>
      <c r="C16" s="16"/>
      <c r="D16" s="16"/>
      <c r="E16" s="16"/>
      <c r="F16" s="16"/>
      <c r="G16" s="20"/>
      <c r="H16" s="433"/>
      <c r="I16" s="432"/>
      <c r="J16" s="380"/>
      <c r="K16" s="416"/>
      <c r="L16" s="20"/>
      <c r="M16" s="433"/>
      <c r="N16" s="416"/>
      <c r="O16" s="380"/>
      <c r="P16" s="416"/>
      <c r="Q16" s="144"/>
    </row>
    <row r="17" spans="1:17" ht="12.75">
      <c r="A17" s="20"/>
      <c r="B17" s="16"/>
      <c r="C17" s="16"/>
      <c r="D17" s="16"/>
      <c r="E17" s="16"/>
      <c r="F17" s="16"/>
      <c r="G17" s="20"/>
      <c r="H17" s="16"/>
      <c r="I17" s="16"/>
      <c r="J17" s="16"/>
      <c r="K17" s="16"/>
      <c r="L17" s="20"/>
      <c r="M17" s="16"/>
      <c r="N17" s="16"/>
      <c r="O17" s="16"/>
      <c r="P17" s="96"/>
      <c r="Q17" s="144"/>
    </row>
    <row r="18" spans="1:17" ht="13.5" thickBot="1">
      <c r="A18" s="24"/>
      <c r="B18" s="25"/>
      <c r="C18" s="25"/>
      <c r="D18" s="25"/>
      <c r="E18" s="25"/>
      <c r="F18" s="25"/>
      <c r="G18" s="24"/>
      <c r="H18" s="25"/>
      <c r="I18" s="186"/>
      <c r="J18" s="25"/>
      <c r="K18" s="187"/>
      <c r="L18" s="24"/>
      <c r="M18" s="25"/>
      <c r="N18" s="186"/>
      <c r="O18" s="25"/>
      <c r="P18" s="187"/>
      <c r="Q18" s="145"/>
    </row>
    <row r="19" ht="13.5" thickTop="1"/>
    <row r="23" spans="1:16" ht="18">
      <c r="A23" s="421" t="s">
        <v>281</v>
      </c>
      <c r="B23" s="175"/>
      <c r="C23" s="175"/>
      <c r="D23" s="175"/>
      <c r="E23" s="175"/>
      <c r="F23" s="175"/>
      <c r="K23" s="126">
        <f>(K14+K16)</f>
        <v>5.556</v>
      </c>
      <c r="L23" s="127"/>
      <c r="M23" s="127"/>
      <c r="N23" s="127"/>
      <c r="O23" s="127"/>
      <c r="P23" s="126">
        <f>(P14+P16)</f>
        <v>0</v>
      </c>
    </row>
    <row r="26" spans="1:2" ht="18">
      <c r="A26" s="421" t="s">
        <v>282</v>
      </c>
      <c r="B26" s="421" t="s">
        <v>283</v>
      </c>
    </row>
    <row r="27" spans="1:16" ht="18">
      <c r="A27" s="188"/>
      <c r="B27" s="188"/>
      <c r="H27" s="148" t="s">
        <v>284</v>
      </c>
      <c r="I27" s="175"/>
      <c r="J27" s="148"/>
      <c r="K27" s="260">
        <v>0</v>
      </c>
      <c r="L27" s="260"/>
      <c r="M27" s="260"/>
      <c r="N27" s="260"/>
      <c r="O27" s="260"/>
      <c r="P27" s="260">
        <v>0</v>
      </c>
    </row>
    <row r="28" spans="8:16" ht="18">
      <c r="H28" s="148" t="s">
        <v>285</v>
      </c>
      <c r="I28" s="175"/>
      <c r="J28" s="148"/>
      <c r="K28" s="260">
        <f>BRPL!K18</f>
        <v>0</v>
      </c>
      <c r="L28" s="260"/>
      <c r="M28" s="260"/>
      <c r="N28" s="260"/>
      <c r="O28" s="260"/>
      <c r="P28" s="260">
        <f>BRPL!P18</f>
        <v>0</v>
      </c>
    </row>
    <row r="29" spans="8:16" ht="18">
      <c r="H29" s="148" t="s">
        <v>286</v>
      </c>
      <c r="I29" s="175"/>
      <c r="J29" s="148"/>
      <c r="K29" s="175">
        <f>BYPL!K32</f>
        <v>-2.37625</v>
      </c>
      <c r="L29" s="175"/>
      <c r="M29" s="422"/>
      <c r="N29" s="175"/>
      <c r="O29" s="175"/>
      <c r="P29" s="175">
        <f>BYPL!P32</f>
        <v>-3.8093</v>
      </c>
    </row>
    <row r="30" spans="8:16" ht="18">
      <c r="H30" s="148" t="s">
        <v>287</v>
      </c>
      <c r="I30" s="175"/>
      <c r="J30" s="148"/>
      <c r="K30" s="175">
        <f>NDMC!K32</f>
        <v>-0.248</v>
      </c>
      <c r="L30" s="175"/>
      <c r="M30" s="175"/>
      <c r="N30" s="175"/>
      <c r="O30" s="175"/>
      <c r="P30" s="175">
        <f>NDMC!P32</f>
        <v>0</v>
      </c>
    </row>
    <row r="31" spans="8:16" ht="18">
      <c r="H31" s="148" t="s">
        <v>288</v>
      </c>
      <c r="I31" s="175"/>
      <c r="J31" s="148"/>
      <c r="K31" s="175">
        <v>0</v>
      </c>
      <c r="L31" s="175"/>
      <c r="M31" s="175"/>
      <c r="N31" s="175"/>
      <c r="O31" s="175"/>
      <c r="P31" s="175">
        <v>0</v>
      </c>
    </row>
    <row r="32" spans="8:16" ht="18">
      <c r="H32" s="148" t="s">
        <v>457</v>
      </c>
      <c r="I32" s="175"/>
      <c r="J32" s="148"/>
      <c r="K32" s="175">
        <v>0</v>
      </c>
      <c r="L32" s="175"/>
      <c r="M32" s="175"/>
      <c r="N32" s="175"/>
      <c r="O32" s="175"/>
      <c r="P32" s="175">
        <v>0</v>
      </c>
    </row>
    <row r="33" spans="8:16" ht="18">
      <c r="H33" s="423" t="s">
        <v>289</v>
      </c>
      <c r="I33" s="148"/>
      <c r="J33" s="148"/>
      <c r="K33" s="148">
        <f>SUM(K27:K31)</f>
        <v>-2.62425</v>
      </c>
      <c r="L33" s="175"/>
      <c r="M33" s="175"/>
      <c r="N33" s="175"/>
      <c r="O33" s="175"/>
      <c r="P33" s="148">
        <f>SUM(P27:P31)</f>
        <v>-3.8093</v>
      </c>
    </row>
    <row r="34" spans="8:16" ht="18">
      <c r="H34" s="175"/>
      <c r="I34" s="175"/>
      <c r="J34" s="175"/>
      <c r="K34" s="175"/>
      <c r="L34" s="175"/>
      <c r="M34" s="175"/>
      <c r="N34" s="175"/>
      <c r="O34" s="175"/>
      <c r="P34" s="175"/>
    </row>
    <row r="35" spans="1:16" ht="18">
      <c r="A35" s="421" t="s">
        <v>312</v>
      </c>
      <c r="B35" s="104"/>
      <c r="C35" s="104"/>
      <c r="D35" s="104"/>
      <c r="E35" s="104"/>
      <c r="F35" s="104"/>
      <c r="G35" s="104"/>
      <c r="H35" s="148"/>
      <c r="I35" s="424"/>
      <c r="J35" s="148"/>
      <c r="K35" s="424">
        <f>K23+K33</f>
        <v>2.93175</v>
      </c>
      <c r="L35" s="175"/>
      <c r="M35" s="175"/>
      <c r="N35" s="175"/>
      <c r="O35" s="175"/>
      <c r="P35" s="424">
        <f>P23+P33</f>
        <v>-3.8093</v>
      </c>
    </row>
    <row r="36" spans="1:10" ht="18">
      <c r="A36" s="148"/>
      <c r="B36" s="103"/>
      <c r="C36" s="104"/>
      <c r="D36" s="104"/>
      <c r="E36" s="104"/>
      <c r="F36" s="104"/>
      <c r="G36" s="104"/>
      <c r="H36" s="104"/>
      <c r="I36" s="129"/>
      <c r="J36" s="104"/>
    </row>
    <row r="37" spans="1:10" ht="18">
      <c r="A37" s="423" t="s">
        <v>290</v>
      </c>
      <c r="B37" s="148" t="s">
        <v>291</v>
      </c>
      <c r="C37" s="104"/>
      <c r="D37" s="104"/>
      <c r="E37" s="104"/>
      <c r="F37" s="104"/>
      <c r="G37" s="104"/>
      <c r="H37" s="104"/>
      <c r="I37" s="129"/>
      <c r="J37" s="104"/>
    </row>
    <row r="38" spans="1:10" ht="12.75">
      <c r="A38" s="128"/>
      <c r="B38" s="103"/>
      <c r="C38" s="104"/>
      <c r="D38" s="104"/>
      <c r="E38" s="104"/>
      <c r="F38" s="104"/>
      <c r="G38" s="104"/>
      <c r="H38" s="104"/>
      <c r="I38" s="129"/>
      <c r="J38" s="104"/>
    </row>
    <row r="39" spans="1:16" ht="18">
      <c r="A39" s="425" t="s">
        <v>292</v>
      </c>
      <c r="B39" s="426" t="s">
        <v>293</v>
      </c>
      <c r="C39" s="427" t="s">
        <v>294</v>
      </c>
      <c r="D39" s="426"/>
      <c r="E39" s="426"/>
      <c r="F39" s="426"/>
      <c r="G39" s="380">
        <v>30.6836</v>
      </c>
      <c r="H39" s="426" t="s">
        <v>295</v>
      </c>
      <c r="I39" s="426"/>
      <c r="J39" s="428"/>
      <c r="K39" s="426">
        <f aca="true" t="shared" si="0" ref="K39:K44">($K$35*G39)/100</f>
        <v>0.8995664429999999</v>
      </c>
      <c r="L39" s="426"/>
      <c r="M39" s="426"/>
      <c r="N39" s="426"/>
      <c r="O39" s="426"/>
      <c r="P39" s="426">
        <f aca="true" t="shared" si="1" ref="P39:P44">($P$35*G39)/100</f>
        <v>-1.1688303747999997</v>
      </c>
    </row>
    <row r="40" spans="1:16" ht="18">
      <c r="A40" s="425" t="s">
        <v>296</v>
      </c>
      <c r="B40" s="426" t="s">
        <v>347</v>
      </c>
      <c r="C40" s="427" t="s">
        <v>294</v>
      </c>
      <c r="D40" s="426"/>
      <c r="E40" s="426"/>
      <c r="F40" s="426"/>
      <c r="G40" s="380">
        <v>41.0015</v>
      </c>
      <c r="H40" s="426" t="s">
        <v>295</v>
      </c>
      <c r="I40" s="426"/>
      <c r="J40" s="428"/>
      <c r="K40" s="426">
        <f t="shared" si="0"/>
        <v>1.20206147625</v>
      </c>
      <c r="L40" s="426"/>
      <c r="M40" s="426"/>
      <c r="N40" s="426"/>
      <c r="O40" s="426"/>
      <c r="P40" s="426">
        <f t="shared" si="1"/>
        <v>-1.5618701394999999</v>
      </c>
    </row>
    <row r="41" spans="1:16" ht="18">
      <c r="A41" s="425" t="s">
        <v>297</v>
      </c>
      <c r="B41" s="426" t="s">
        <v>348</v>
      </c>
      <c r="C41" s="427" t="s">
        <v>294</v>
      </c>
      <c r="D41" s="426"/>
      <c r="E41" s="426"/>
      <c r="F41" s="426"/>
      <c r="G41" s="380">
        <v>22.7019</v>
      </c>
      <c r="H41" s="426" t="s">
        <v>295</v>
      </c>
      <c r="I41" s="426"/>
      <c r="J41" s="428"/>
      <c r="K41" s="426">
        <f t="shared" si="0"/>
        <v>0.6655629532499999</v>
      </c>
      <c r="L41" s="426"/>
      <c r="M41" s="426"/>
      <c r="N41" s="426"/>
      <c r="O41" s="426"/>
      <c r="P41" s="426">
        <f t="shared" si="1"/>
        <v>-0.8647834766999999</v>
      </c>
    </row>
    <row r="42" spans="1:16" ht="18">
      <c r="A42" s="425" t="s">
        <v>298</v>
      </c>
      <c r="B42" s="426" t="s">
        <v>349</v>
      </c>
      <c r="C42" s="427" t="s">
        <v>294</v>
      </c>
      <c r="D42" s="426"/>
      <c r="E42" s="426"/>
      <c r="F42" s="426"/>
      <c r="G42" s="380">
        <v>4.6319</v>
      </c>
      <c r="H42" s="426" t="s">
        <v>295</v>
      </c>
      <c r="I42" s="426"/>
      <c r="J42" s="428"/>
      <c r="K42" s="426">
        <f t="shared" si="0"/>
        <v>0.13579572825</v>
      </c>
      <c r="L42" s="426"/>
      <c r="M42" s="426"/>
      <c r="N42" s="426"/>
      <c r="O42" s="426"/>
      <c r="P42" s="426">
        <f t="shared" si="1"/>
        <v>-0.17644296669999998</v>
      </c>
    </row>
    <row r="43" spans="1:16" ht="18">
      <c r="A43" s="425" t="s">
        <v>299</v>
      </c>
      <c r="B43" s="426" t="s">
        <v>350</v>
      </c>
      <c r="C43" s="427" t="s">
        <v>294</v>
      </c>
      <c r="D43" s="426"/>
      <c r="E43" s="426"/>
      <c r="F43" s="426"/>
      <c r="G43" s="380">
        <v>0.6847</v>
      </c>
      <c r="H43" s="426" t="s">
        <v>295</v>
      </c>
      <c r="I43" s="426"/>
      <c r="J43" s="428"/>
      <c r="K43" s="426">
        <f t="shared" si="0"/>
        <v>0.02007369225</v>
      </c>
      <c r="L43" s="426"/>
      <c r="M43" s="426"/>
      <c r="N43" s="426"/>
      <c r="O43" s="426"/>
      <c r="P43" s="426">
        <f t="shared" si="1"/>
        <v>-0.0260822771</v>
      </c>
    </row>
    <row r="44" spans="1:16" ht="18">
      <c r="A44" s="425" t="s">
        <v>455</v>
      </c>
      <c r="B44" s="426" t="s">
        <v>456</v>
      </c>
      <c r="C44" s="427" t="s">
        <v>294</v>
      </c>
      <c r="F44" s="130"/>
      <c r="G44" s="270">
        <v>0.2963</v>
      </c>
      <c r="H44" s="426" t="s">
        <v>295</v>
      </c>
      <c r="J44" s="131"/>
      <c r="K44" s="426">
        <f t="shared" si="0"/>
        <v>0.00868677525</v>
      </c>
      <c r="P44" s="175">
        <f t="shared" si="1"/>
        <v>-0.0112869559</v>
      </c>
    </row>
    <row r="45" spans="1:10" ht="15">
      <c r="A45" s="429" t="s">
        <v>485</v>
      </c>
      <c r="F45" s="130"/>
      <c r="J45" s="131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T11" sqref="T1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71093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5" max="15" width="4.57421875" style="0" customWidth="1"/>
    <col min="16" max="16" width="4.140625" style="0" customWidth="1"/>
    <col min="17" max="17" width="0.5625" style="0" customWidth="1"/>
  </cols>
  <sheetData>
    <row r="1" spans="1:18" ht="68.25" customHeight="1" thickTop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252"/>
      <c r="R1" s="16"/>
    </row>
    <row r="2" spans="1:18" ht="30">
      <c r="A2" s="196"/>
      <c r="B2" s="16"/>
      <c r="C2" s="16"/>
      <c r="D2" s="16"/>
      <c r="E2" s="16"/>
      <c r="F2" s="16"/>
      <c r="G2" s="372" t="s">
        <v>345</v>
      </c>
      <c r="H2" s="16"/>
      <c r="I2" s="16"/>
      <c r="J2" s="16"/>
      <c r="K2" s="16"/>
      <c r="L2" s="16"/>
      <c r="M2" s="16"/>
      <c r="N2" s="16"/>
      <c r="O2" s="16"/>
      <c r="P2" s="16"/>
      <c r="Q2" s="253"/>
      <c r="R2" s="16"/>
    </row>
    <row r="3" spans="1:18" ht="26.25">
      <c r="A3" s="19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53"/>
      <c r="R3" s="16"/>
    </row>
    <row r="4" spans="1:18" ht="25.5">
      <c r="A4" s="19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53"/>
      <c r="R4" s="16"/>
    </row>
    <row r="5" spans="1:18" ht="23.25">
      <c r="A5" s="202"/>
      <c r="B5" s="16"/>
      <c r="C5" s="367" t="s">
        <v>375</v>
      </c>
      <c r="D5" s="16"/>
      <c r="E5" s="16"/>
      <c r="F5" s="16"/>
      <c r="G5" s="16"/>
      <c r="H5" s="16"/>
      <c r="I5" s="16"/>
      <c r="J5" s="16"/>
      <c r="K5" s="16"/>
      <c r="L5" s="199"/>
      <c r="M5" s="16"/>
      <c r="N5" s="16"/>
      <c r="O5" s="16"/>
      <c r="P5" s="16"/>
      <c r="Q5" s="253"/>
      <c r="R5" s="16"/>
    </row>
    <row r="6" spans="1:18" ht="18">
      <c r="A6" s="198"/>
      <c r="B6" s="10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53"/>
      <c r="R6" s="16"/>
    </row>
    <row r="7" spans="1:18" ht="26.25">
      <c r="A7" s="196"/>
      <c r="B7" s="16"/>
      <c r="C7" s="16"/>
      <c r="D7" s="16"/>
      <c r="E7" s="16"/>
      <c r="F7" s="239" t="s">
        <v>483</v>
      </c>
      <c r="G7" s="16"/>
      <c r="H7" s="16"/>
      <c r="I7" s="16"/>
      <c r="J7" s="16"/>
      <c r="K7" s="16"/>
      <c r="L7" s="199"/>
      <c r="M7" s="16"/>
      <c r="N7" s="16"/>
      <c r="O7" s="16"/>
      <c r="P7" s="16"/>
      <c r="Q7" s="253"/>
      <c r="R7" s="16"/>
    </row>
    <row r="8" spans="1:18" ht="25.5">
      <c r="A8" s="197"/>
      <c r="B8" s="200"/>
      <c r="C8" s="16"/>
      <c r="D8" s="16"/>
      <c r="E8" s="16"/>
      <c r="F8" s="16"/>
      <c r="G8" s="16"/>
      <c r="H8" s="201"/>
      <c r="I8" s="16"/>
      <c r="J8" s="16"/>
      <c r="K8" s="16"/>
      <c r="L8" s="16"/>
      <c r="M8" s="16"/>
      <c r="N8" s="16"/>
      <c r="O8" s="16"/>
      <c r="P8" s="16"/>
      <c r="Q8" s="253"/>
      <c r="R8" s="16"/>
    </row>
    <row r="9" spans="1:18" ht="12.75">
      <c r="A9" s="202"/>
      <c r="B9" s="16"/>
      <c r="C9" s="16"/>
      <c r="D9" s="16"/>
      <c r="E9" s="16"/>
      <c r="F9" s="16"/>
      <c r="G9" s="16"/>
      <c r="H9" s="203"/>
      <c r="I9" s="16"/>
      <c r="J9" s="16"/>
      <c r="K9" s="16"/>
      <c r="L9" s="16"/>
      <c r="M9" s="16"/>
      <c r="N9" s="16"/>
      <c r="O9" s="16"/>
      <c r="P9" s="16"/>
      <c r="Q9" s="253"/>
      <c r="R9" s="16"/>
    </row>
    <row r="10" spans="1:18" ht="45.75" customHeight="1">
      <c r="A10" s="202"/>
      <c r="B10" s="246" t="s">
        <v>313</v>
      </c>
      <c r="C10" s="16"/>
      <c r="D10" s="16"/>
      <c r="E10" s="16"/>
      <c r="F10" s="16"/>
      <c r="G10" s="16"/>
      <c r="H10" s="203"/>
      <c r="I10" s="240"/>
      <c r="J10" s="62"/>
      <c r="K10" s="62"/>
      <c r="L10" s="62"/>
      <c r="M10" s="62"/>
      <c r="N10" s="240"/>
      <c r="O10" s="62"/>
      <c r="P10" s="62"/>
      <c r="Q10" s="253"/>
      <c r="R10" s="16"/>
    </row>
    <row r="11" spans="1:19" ht="20.25">
      <c r="A11" s="202"/>
      <c r="B11" s="16"/>
      <c r="C11" s="16"/>
      <c r="D11" s="16"/>
      <c r="E11" s="16"/>
      <c r="F11" s="16"/>
      <c r="G11" s="16"/>
      <c r="H11" s="206"/>
      <c r="I11" s="388" t="s">
        <v>332</v>
      </c>
      <c r="J11" s="241"/>
      <c r="K11" s="241"/>
      <c r="L11" s="241"/>
      <c r="M11" s="241"/>
      <c r="N11" s="388" t="s">
        <v>333</v>
      </c>
      <c r="O11" s="241"/>
      <c r="P11" s="241"/>
      <c r="Q11" s="361"/>
      <c r="R11" s="209"/>
      <c r="S11" s="189"/>
    </row>
    <row r="12" spans="1:18" ht="12.75">
      <c r="A12" s="202"/>
      <c r="B12" s="16"/>
      <c r="C12" s="16"/>
      <c r="D12" s="16"/>
      <c r="E12" s="16"/>
      <c r="F12" s="16"/>
      <c r="G12" s="16"/>
      <c r="H12" s="203"/>
      <c r="I12" s="238"/>
      <c r="J12" s="238"/>
      <c r="K12" s="238"/>
      <c r="L12" s="238"/>
      <c r="M12" s="238"/>
      <c r="N12" s="238"/>
      <c r="O12" s="238"/>
      <c r="P12" s="238"/>
      <c r="Q12" s="253"/>
      <c r="R12" s="16"/>
    </row>
    <row r="13" spans="1:18" ht="26.25">
      <c r="A13" s="366">
        <v>1</v>
      </c>
      <c r="B13" s="367" t="s">
        <v>314</v>
      </c>
      <c r="C13" s="368"/>
      <c r="D13" s="368"/>
      <c r="E13" s="365"/>
      <c r="F13" s="365"/>
      <c r="G13" s="205"/>
      <c r="H13" s="362"/>
      <c r="I13" s="363">
        <f>NDPL!K172</f>
        <v>-5.624856187000001</v>
      </c>
      <c r="J13" s="239"/>
      <c r="K13" s="239"/>
      <c r="L13" s="239"/>
      <c r="M13" s="362"/>
      <c r="N13" s="363">
        <f>NDPL!P172</f>
        <v>-2.653736648133333</v>
      </c>
      <c r="O13" s="239"/>
      <c r="P13" s="239"/>
      <c r="Q13" s="253"/>
      <c r="R13" s="16"/>
    </row>
    <row r="14" spans="1:18" ht="26.25">
      <c r="A14" s="366"/>
      <c r="B14" s="367"/>
      <c r="C14" s="368"/>
      <c r="D14" s="368"/>
      <c r="E14" s="365"/>
      <c r="F14" s="365"/>
      <c r="G14" s="205"/>
      <c r="H14" s="362"/>
      <c r="I14" s="363"/>
      <c r="J14" s="239"/>
      <c r="K14" s="239"/>
      <c r="L14" s="239"/>
      <c r="M14" s="362"/>
      <c r="N14" s="363"/>
      <c r="O14" s="239"/>
      <c r="P14" s="239"/>
      <c r="Q14" s="253"/>
      <c r="R14" s="16"/>
    </row>
    <row r="15" spans="1:18" ht="26.25">
      <c r="A15" s="366"/>
      <c r="B15" s="367"/>
      <c r="C15" s="368"/>
      <c r="D15" s="368"/>
      <c r="E15" s="365"/>
      <c r="F15" s="365"/>
      <c r="G15" s="200"/>
      <c r="H15" s="362"/>
      <c r="I15" s="363"/>
      <c r="J15" s="239"/>
      <c r="K15" s="239"/>
      <c r="L15" s="239"/>
      <c r="M15" s="362"/>
      <c r="N15" s="363"/>
      <c r="O15" s="239"/>
      <c r="P15" s="239"/>
      <c r="Q15" s="253"/>
      <c r="R15" s="16"/>
    </row>
    <row r="16" spans="1:18" ht="23.25" customHeight="1">
      <c r="A16" s="366">
        <v>2</v>
      </c>
      <c r="B16" s="367" t="s">
        <v>315</v>
      </c>
      <c r="C16" s="368"/>
      <c r="D16" s="368"/>
      <c r="E16" s="365"/>
      <c r="F16" s="365"/>
      <c r="G16" s="205"/>
      <c r="H16" s="362"/>
      <c r="I16" s="363">
        <f>BRPL!K215</f>
        <v>-10.042583913749999</v>
      </c>
      <c r="J16" s="239"/>
      <c r="K16" s="239"/>
      <c r="L16" s="239"/>
      <c r="M16" s="362" t="s">
        <v>344</v>
      </c>
      <c r="N16" s="363">
        <f>BRPL!P215</f>
        <v>8.0831217705</v>
      </c>
      <c r="O16" s="239"/>
      <c r="P16" s="239"/>
      <c r="Q16" s="253"/>
      <c r="R16" s="16"/>
    </row>
    <row r="17" spans="1:18" ht="26.25">
      <c r="A17" s="366"/>
      <c r="B17" s="367"/>
      <c r="C17" s="368"/>
      <c r="D17" s="368"/>
      <c r="E17" s="365"/>
      <c r="F17" s="365"/>
      <c r="G17" s="205"/>
      <c r="H17" s="362"/>
      <c r="I17" s="363"/>
      <c r="J17" s="239"/>
      <c r="K17" s="239"/>
      <c r="L17" s="239"/>
      <c r="M17" s="362"/>
      <c r="N17" s="363"/>
      <c r="O17" s="239"/>
      <c r="P17" s="239"/>
      <c r="Q17" s="253"/>
      <c r="R17" s="16"/>
    </row>
    <row r="18" spans="1:18" ht="26.25">
      <c r="A18" s="366"/>
      <c r="B18" s="367"/>
      <c r="C18" s="368"/>
      <c r="D18" s="368"/>
      <c r="E18" s="365"/>
      <c r="F18" s="365"/>
      <c r="G18" s="200"/>
      <c r="H18" s="362"/>
      <c r="I18" s="363"/>
      <c r="J18" s="239"/>
      <c r="K18" s="239"/>
      <c r="L18" s="239"/>
      <c r="M18" s="362"/>
      <c r="N18" s="363"/>
      <c r="O18" s="239"/>
      <c r="P18" s="239"/>
      <c r="Q18" s="253"/>
      <c r="R18" s="16"/>
    </row>
    <row r="19" spans="1:18" ht="23.25" customHeight="1">
      <c r="A19" s="366">
        <v>3</v>
      </c>
      <c r="B19" s="367" t="s">
        <v>316</v>
      </c>
      <c r="C19" s="368"/>
      <c r="D19" s="368"/>
      <c r="E19" s="365"/>
      <c r="F19" s="365"/>
      <c r="G19" s="205"/>
      <c r="H19" s="362" t="s">
        <v>344</v>
      </c>
      <c r="I19" s="363">
        <f>BYPL!K172</f>
        <v>10.358780303249999</v>
      </c>
      <c r="J19" s="239"/>
      <c r="K19" s="239"/>
      <c r="L19" s="239"/>
      <c r="M19" s="362"/>
      <c r="N19" s="363">
        <f>BYPL!P172</f>
        <v>-2.6561867233666656</v>
      </c>
      <c r="O19" s="239"/>
      <c r="P19" s="239"/>
      <c r="Q19" s="253"/>
      <c r="R19" s="16"/>
    </row>
    <row r="20" spans="1:18" ht="26.25">
      <c r="A20" s="366"/>
      <c r="B20" s="367"/>
      <c r="C20" s="368"/>
      <c r="D20" s="368"/>
      <c r="E20" s="365"/>
      <c r="F20" s="365"/>
      <c r="G20" s="205"/>
      <c r="H20" s="362"/>
      <c r="I20" s="363"/>
      <c r="J20" s="239"/>
      <c r="K20" s="239"/>
      <c r="L20" s="239"/>
      <c r="M20" s="362"/>
      <c r="N20" s="363"/>
      <c r="O20" s="239"/>
      <c r="P20" s="239"/>
      <c r="Q20" s="253"/>
      <c r="R20" s="16"/>
    </row>
    <row r="21" spans="1:18" ht="26.25">
      <c r="A21" s="366"/>
      <c r="B21" s="369"/>
      <c r="C21" s="369"/>
      <c r="D21" s="369"/>
      <c r="E21" s="261"/>
      <c r="F21" s="261"/>
      <c r="G21" s="101"/>
      <c r="H21" s="362"/>
      <c r="I21" s="363"/>
      <c r="J21" s="239"/>
      <c r="K21" s="239"/>
      <c r="L21" s="239"/>
      <c r="M21" s="362"/>
      <c r="N21" s="363"/>
      <c r="O21" s="239"/>
      <c r="P21" s="239"/>
      <c r="Q21" s="253"/>
      <c r="R21" s="16"/>
    </row>
    <row r="22" spans="1:18" ht="26.25">
      <c r="A22" s="366">
        <v>4</v>
      </c>
      <c r="B22" s="367" t="s">
        <v>317</v>
      </c>
      <c r="C22" s="369"/>
      <c r="D22" s="369"/>
      <c r="E22" s="261"/>
      <c r="F22" s="261"/>
      <c r="G22" s="205"/>
      <c r="H22" s="362" t="s">
        <v>344</v>
      </c>
      <c r="I22" s="363">
        <f>NDMC!K84</f>
        <v>0.24438728824999995</v>
      </c>
      <c r="J22" s="239"/>
      <c r="K22" s="239"/>
      <c r="L22" s="239"/>
      <c r="M22" s="362" t="s">
        <v>344</v>
      </c>
      <c r="N22" s="363">
        <f>NDMC!P84</f>
        <v>0.7716220233</v>
      </c>
      <c r="O22" s="239"/>
      <c r="P22" s="239"/>
      <c r="Q22" s="253"/>
      <c r="R22" s="16"/>
    </row>
    <row r="23" spans="1:18" ht="26.25">
      <c r="A23" s="366"/>
      <c r="B23" s="367"/>
      <c r="C23" s="369"/>
      <c r="D23" s="369"/>
      <c r="E23" s="261"/>
      <c r="F23" s="261"/>
      <c r="G23" s="205"/>
      <c r="H23" s="362"/>
      <c r="I23" s="363"/>
      <c r="J23" s="239"/>
      <c r="K23" s="239"/>
      <c r="L23" s="239"/>
      <c r="M23" s="362"/>
      <c r="N23" s="363"/>
      <c r="O23" s="239"/>
      <c r="P23" s="239"/>
      <c r="Q23" s="253"/>
      <c r="R23" s="16"/>
    </row>
    <row r="24" spans="1:18" ht="26.25">
      <c r="A24" s="366"/>
      <c r="B24" s="369"/>
      <c r="C24" s="369"/>
      <c r="D24" s="369"/>
      <c r="E24" s="261"/>
      <c r="F24" s="261"/>
      <c r="G24" s="101"/>
      <c r="H24" s="362"/>
      <c r="I24" s="363"/>
      <c r="J24" s="239"/>
      <c r="K24" s="239"/>
      <c r="L24" s="239"/>
      <c r="M24" s="362"/>
      <c r="N24" s="363"/>
      <c r="O24" s="239"/>
      <c r="P24" s="239"/>
      <c r="Q24" s="253"/>
      <c r="R24" s="16"/>
    </row>
    <row r="25" spans="1:18" ht="26.25">
      <c r="A25" s="366">
        <v>5</v>
      </c>
      <c r="B25" s="367" t="s">
        <v>318</v>
      </c>
      <c r="C25" s="369"/>
      <c r="D25" s="369"/>
      <c r="E25" s="261"/>
      <c r="F25" s="261"/>
      <c r="G25" s="205"/>
      <c r="H25" s="362"/>
      <c r="I25" s="363">
        <f>MES!K58</f>
        <v>-0.05760130775000008</v>
      </c>
      <c r="J25" s="239"/>
      <c r="K25" s="239"/>
      <c r="L25" s="239"/>
      <c r="M25" s="362" t="s">
        <v>344</v>
      </c>
      <c r="N25" s="363">
        <f>MES!P58</f>
        <v>2.0857177228999997</v>
      </c>
      <c r="O25" s="239"/>
      <c r="P25" s="239"/>
      <c r="Q25" s="253"/>
      <c r="R25" s="16"/>
    </row>
    <row r="26" spans="1:18" ht="20.25">
      <c r="A26" s="202"/>
      <c r="B26" s="16"/>
      <c r="C26" s="16"/>
      <c r="D26" s="16"/>
      <c r="E26" s="16"/>
      <c r="F26" s="16"/>
      <c r="G26" s="16"/>
      <c r="H26" s="204"/>
      <c r="I26" s="364"/>
      <c r="J26" s="237"/>
      <c r="K26" s="237"/>
      <c r="L26" s="237"/>
      <c r="M26" s="237"/>
      <c r="N26" s="237"/>
      <c r="O26" s="237"/>
      <c r="P26" s="237"/>
      <c r="Q26" s="253"/>
      <c r="R26" s="16"/>
    </row>
    <row r="27" spans="1:18" ht="18">
      <c r="A27" s="198"/>
      <c r="B27" s="177"/>
      <c r="C27" s="207"/>
      <c r="D27" s="207"/>
      <c r="E27" s="207"/>
      <c r="F27" s="207"/>
      <c r="G27" s="208"/>
      <c r="H27" s="204"/>
      <c r="I27" s="16"/>
      <c r="J27" s="16"/>
      <c r="K27" s="16"/>
      <c r="L27" s="16"/>
      <c r="M27" s="16"/>
      <c r="N27" s="16"/>
      <c r="O27" s="16"/>
      <c r="P27" s="16"/>
      <c r="Q27" s="253"/>
      <c r="R27" s="16"/>
    </row>
    <row r="28" spans="1:18" ht="28.5" customHeight="1">
      <c r="A28" s="366">
        <v>6</v>
      </c>
      <c r="B28" s="367" t="s">
        <v>443</v>
      </c>
      <c r="C28" s="369"/>
      <c r="D28" s="369"/>
      <c r="E28" s="261"/>
      <c r="F28" s="261"/>
      <c r="G28" s="205"/>
      <c r="H28" s="362"/>
      <c r="I28" s="363">
        <f>Railway!K14</f>
        <v>-0.5445999999999999</v>
      </c>
      <c r="J28" s="239"/>
      <c r="K28" s="239"/>
      <c r="L28" s="239"/>
      <c r="M28" s="362" t="s">
        <v>344</v>
      </c>
      <c r="N28" s="363">
        <f>Railway!P14</f>
        <v>0.0344</v>
      </c>
      <c r="O28" s="16"/>
      <c r="P28" s="16"/>
      <c r="Q28" s="253"/>
      <c r="R28" s="16"/>
    </row>
    <row r="29" spans="1:18" ht="54" customHeight="1" thickBot="1">
      <c r="A29" s="360" t="s">
        <v>319</v>
      </c>
      <c r="B29" s="242"/>
      <c r="C29" s="242"/>
      <c r="D29" s="242"/>
      <c r="E29" s="242"/>
      <c r="F29" s="242"/>
      <c r="G29" s="242"/>
      <c r="H29" s="243"/>
      <c r="I29" s="243"/>
      <c r="J29" s="243"/>
      <c r="K29" s="243"/>
      <c r="L29" s="243"/>
      <c r="M29" s="243"/>
      <c r="N29" s="243"/>
      <c r="O29" s="243"/>
      <c r="P29" s="243"/>
      <c r="Q29" s="254"/>
      <c r="R29" s="16"/>
    </row>
    <row r="30" spans="1:9" ht="13.5" thickTop="1">
      <c r="A30" s="195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8">
      <c r="A33" s="207" t="s">
        <v>343</v>
      </c>
      <c r="B33" s="16"/>
      <c r="C33" s="16"/>
      <c r="D33" s="16"/>
      <c r="E33" s="359"/>
      <c r="F33" s="359"/>
      <c r="G33" s="16"/>
      <c r="H33" s="16"/>
      <c r="I33" s="16"/>
    </row>
    <row r="34" spans="1:9" ht="15">
      <c r="A34" s="231"/>
      <c r="B34" s="231"/>
      <c r="C34" s="231"/>
      <c r="D34" s="231"/>
      <c r="E34" s="359"/>
      <c r="F34" s="359"/>
      <c r="G34" s="16"/>
      <c r="H34" s="16"/>
      <c r="I34" s="16"/>
    </row>
    <row r="35" spans="1:9" s="359" customFormat="1" ht="15" customHeight="1">
      <c r="A35" s="371" t="s">
        <v>351</v>
      </c>
      <c r="E35"/>
      <c r="F35"/>
      <c r="G35" s="231"/>
      <c r="H35" s="231"/>
      <c r="I35" s="231"/>
    </row>
    <row r="36" spans="1:9" s="359" customFormat="1" ht="15" customHeight="1">
      <c r="A36" s="371"/>
      <c r="E36"/>
      <c r="F36"/>
      <c r="H36" s="231"/>
      <c r="I36" s="231"/>
    </row>
    <row r="37" spans="1:9" s="359" customFormat="1" ht="15" customHeight="1">
      <c r="A37" s="371" t="s">
        <v>352</v>
      </c>
      <c r="E37"/>
      <c r="F37"/>
      <c r="I37" s="231"/>
    </row>
    <row r="38" spans="1:9" s="359" customFormat="1" ht="15" customHeight="1">
      <c r="A38" s="370"/>
      <c r="E38"/>
      <c r="F38"/>
      <c r="I38" s="231"/>
    </row>
    <row r="39" spans="1:9" s="359" customFormat="1" ht="15" customHeight="1">
      <c r="A39" s="371"/>
      <c r="E39"/>
      <c r="F39"/>
      <c r="I39" s="231"/>
    </row>
    <row r="40" spans="1:6" s="359" customFormat="1" ht="15" customHeight="1">
      <c r="A40" s="371"/>
      <c r="B40" s="35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2018-10-30T10:05:39Z</cp:lastPrinted>
  <dcterms:created xsi:type="dcterms:W3CDTF">1996-10-14T23:33:28Z</dcterms:created>
  <dcterms:modified xsi:type="dcterms:W3CDTF">2018-11-01T06:18:32Z</dcterms:modified>
  <cp:category/>
  <cp:version/>
  <cp:contentType/>
  <cp:contentStatus/>
</cp:coreProperties>
</file>